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ucie Vankova\Documents\5_VEŘEJNÉ ZAKÁZKY\2026\02_Dětský bazén, Sportovní a rekreační areál\Zadání VZ\"/>
    </mc:Choice>
  </mc:AlternateContent>
  <xr:revisionPtr revIDLastSave="0" documentId="13_ncr:1_{9B6E2324-E488-4F3A-BF6B-CE7AC98DD90C}" xr6:coauthVersionLast="47" xr6:coauthVersionMax="47" xr10:uidLastSave="{00000000-0000-0000-0000-000000000000}"/>
  <bookViews>
    <workbookView xWindow="2295" yWindow="2295" windowWidth="22545" windowHeight="17820" xr2:uid="{00000000-000D-0000-FFFF-FFFF00000000}"/>
  </bookViews>
  <sheets>
    <sheet name="Rekapitulace stavby" sheetId="1" r:id="rId1"/>
    <sheet name="SO01 - Stavební část" sheetId="2" r:id="rId2"/>
    <sheet name="SO02 - Silnoproudá elektr..." sheetId="3" r:id="rId3"/>
    <sheet name="SO03 - Technologie a zdra..." sheetId="4" r:id="rId4"/>
    <sheet name="SO04 - Vedlejší rozpočtov..." sheetId="5" r:id="rId5"/>
    <sheet name="Pokyny pro vyplnění" sheetId="6" r:id="rId6"/>
  </sheets>
  <definedNames>
    <definedName name="_xlnm._FilterDatabase" localSheetId="1" hidden="1">'SO01 - Stavební část'!$C$96:$K$1404</definedName>
    <definedName name="_xlnm._FilterDatabase" localSheetId="2" hidden="1">'SO02 - Silnoproudá elektr...'!$C$84:$K$229</definedName>
    <definedName name="_xlnm._FilterDatabase" localSheetId="3" hidden="1">'SO03 - Technologie a zdra...'!$C$85:$K$269</definedName>
    <definedName name="_xlnm._FilterDatabase" localSheetId="4" hidden="1">'SO04 - Vedlejší rozpočtov...'!$C$84:$K$103</definedName>
    <definedName name="_xlnm.Print_Titles" localSheetId="0">'Rekapitulace stavby'!$52:$52</definedName>
    <definedName name="_xlnm.Print_Titles" localSheetId="1">'SO01 - Stavební část'!$96:$96</definedName>
    <definedName name="_xlnm.Print_Titles" localSheetId="2">'SO02 - Silnoproudá elektr...'!$84:$84</definedName>
    <definedName name="_xlnm.Print_Titles" localSheetId="3">'SO03 - Technologie a zdra...'!$85:$85</definedName>
    <definedName name="_xlnm.Print_Titles" localSheetId="4">'SO04 - Vedlejší rozpočtov...'!$84:$84</definedName>
    <definedName name="_xlnm.Print_Area" localSheetId="5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stavby'!$C$42:$AQ$59</definedName>
    <definedName name="_xlnm.Print_Area" localSheetId="1">'SO01 - Stavební část'!$C$4:$J$39,'SO01 - Stavební část'!$C$45:$J$78,'SO01 - Stavební část'!$C$84:$K$1404</definedName>
    <definedName name="_xlnm.Print_Area" localSheetId="2">'SO02 - Silnoproudá elektr...'!$C$4:$J$39,'SO02 - Silnoproudá elektr...'!$C$45:$J$66,'SO02 - Silnoproudá elektr...'!$C$72:$K$229</definedName>
    <definedName name="_xlnm.Print_Area" localSheetId="3">'SO03 - Technologie a zdra...'!$C$4:$J$39,'SO03 - Technologie a zdra...'!$C$45:$J$67,'SO03 - Technologie a zdra...'!$C$73:$K$269</definedName>
    <definedName name="_xlnm.Print_Area" localSheetId="4">'SO04 - Vedlejší rozpočtov...'!$C$4:$J$39,'SO04 - Vedlejší rozpočtov...'!$C$45:$J$66,'SO04 - Vedlejší rozpočtov...'!$C$72:$K$103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5" l="1"/>
  <c r="J36" i="5"/>
  <c r="AY58" i="1"/>
  <c r="J35" i="5"/>
  <c r="AX58" i="1"/>
  <c r="BI102" i="5"/>
  <c r="BH102" i="5"/>
  <c r="BG102" i="5"/>
  <c r="BF102" i="5"/>
  <c r="T102" i="5"/>
  <c r="T101" i="5"/>
  <c r="R102" i="5"/>
  <c r="R101" i="5" s="1"/>
  <c r="P102" i="5"/>
  <c r="P101" i="5"/>
  <c r="BI99" i="5"/>
  <c r="BH99" i="5"/>
  <c r="BG99" i="5"/>
  <c r="BF99" i="5"/>
  <c r="T99" i="5"/>
  <c r="T98" i="5" s="1"/>
  <c r="R99" i="5"/>
  <c r="R98" i="5"/>
  <c r="P99" i="5"/>
  <c r="P98" i="5" s="1"/>
  <c r="BI96" i="5"/>
  <c r="BH96" i="5"/>
  <c r="BG96" i="5"/>
  <c r="BF96" i="5"/>
  <c r="T96" i="5"/>
  <c r="T95" i="5" s="1"/>
  <c r="R96" i="5"/>
  <c r="R95" i="5" s="1"/>
  <c r="P96" i="5"/>
  <c r="P95" i="5"/>
  <c r="BI93" i="5"/>
  <c r="BH93" i="5"/>
  <c r="BG93" i="5"/>
  <c r="BF93" i="5"/>
  <c r="T93" i="5"/>
  <c r="T92" i="5"/>
  <c r="R93" i="5"/>
  <c r="R92" i="5" s="1"/>
  <c r="P93" i="5"/>
  <c r="P92" i="5" s="1"/>
  <c r="BI90" i="5"/>
  <c r="BH90" i="5"/>
  <c r="BG90" i="5"/>
  <c r="BF90" i="5"/>
  <c r="T90" i="5"/>
  <c r="R90" i="5"/>
  <c r="P90" i="5"/>
  <c r="BI88" i="5"/>
  <c r="BH88" i="5"/>
  <c r="BG88" i="5"/>
  <c r="BF88" i="5"/>
  <c r="T88" i="5"/>
  <c r="R88" i="5"/>
  <c r="P88" i="5"/>
  <c r="J82" i="5"/>
  <c r="J81" i="5"/>
  <c r="F81" i="5"/>
  <c r="F79" i="5"/>
  <c r="E77" i="5"/>
  <c r="J55" i="5"/>
  <c r="J54" i="5"/>
  <c r="F54" i="5"/>
  <c r="F52" i="5"/>
  <c r="E50" i="5"/>
  <c r="J18" i="5"/>
  <c r="E18" i="5"/>
  <c r="F82" i="5" s="1"/>
  <c r="J17" i="5"/>
  <c r="J12" i="5"/>
  <c r="J52" i="5"/>
  <c r="E7" i="5"/>
  <c r="E75" i="5"/>
  <c r="J37" i="4"/>
  <c r="J36" i="4"/>
  <c r="AY57" i="1"/>
  <c r="J35" i="4"/>
  <c r="AX57" i="1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3" i="4"/>
  <c r="BH263" i="4"/>
  <c r="BG263" i="4"/>
  <c r="BF263" i="4"/>
  <c r="T263" i="4"/>
  <c r="R263" i="4"/>
  <c r="P263" i="4"/>
  <c r="BI261" i="4"/>
  <c r="BH261" i="4"/>
  <c r="BG261" i="4"/>
  <c r="BF261" i="4"/>
  <c r="T261" i="4"/>
  <c r="R261" i="4"/>
  <c r="P261" i="4"/>
  <c r="BI259" i="4"/>
  <c r="BH259" i="4"/>
  <c r="BG259" i="4"/>
  <c r="BF259" i="4"/>
  <c r="T259" i="4"/>
  <c r="R259" i="4"/>
  <c r="P259" i="4"/>
  <c r="BI257" i="4"/>
  <c r="BH257" i="4"/>
  <c r="BG257" i="4"/>
  <c r="BF257" i="4"/>
  <c r="T257" i="4"/>
  <c r="R257" i="4"/>
  <c r="P257" i="4"/>
  <c r="BI254" i="4"/>
  <c r="BH254" i="4"/>
  <c r="BG254" i="4"/>
  <c r="BF254" i="4"/>
  <c r="T254" i="4"/>
  <c r="R254" i="4"/>
  <c r="P254" i="4"/>
  <c r="BI252" i="4"/>
  <c r="BH252" i="4"/>
  <c r="BG252" i="4"/>
  <c r="BF252" i="4"/>
  <c r="T252" i="4"/>
  <c r="R252" i="4"/>
  <c r="P252" i="4"/>
  <c r="BI250" i="4"/>
  <c r="BH250" i="4"/>
  <c r="BG250" i="4"/>
  <c r="BF250" i="4"/>
  <c r="T250" i="4"/>
  <c r="R250" i="4"/>
  <c r="P250" i="4"/>
  <c r="BI246" i="4"/>
  <c r="BH246" i="4"/>
  <c r="BG246" i="4"/>
  <c r="BF246" i="4"/>
  <c r="T246" i="4"/>
  <c r="R246" i="4"/>
  <c r="P246" i="4"/>
  <c r="BI244" i="4"/>
  <c r="BH244" i="4"/>
  <c r="BG244" i="4"/>
  <c r="BF244" i="4"/>
  <c r="T244" i="4"/>
  <c r="R244" i="4"/>
  <c r="P244" i="4"/>
  <c r="BI242" i="4"/>
  <c r="BH242" i="4"/>
  <c r="BG242" i="4"/>
  <c r="BF242" i="4"/>
  <c r="T242" i="4"/>
  <c r="R242" i="4"/>
  <c r="P242" i="4"/>
  <c r="BI240" i="4"/>
  <c r="BH240" i="4"/>
  <c r="BG240" i="4"/>
  <c r="BF240" i="4"/>
  <c r="T240" i="4"/>
  <c r="R240" i="4"/>
  <c r="P240" i="4"/>
  <c r="BI238" i="4"/>
  <c r="BH238" i="4"/>
  <c r="BG238" i="4"/>
  <c r="BF238" i="4"/>
  <c r="T238" i="4"/>
  <c r="R238" i="4"/>
  <c r="P238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32" i="4"/>
  <c r="BH232" i="4"/>
  <c r="BG232" i="4"/>
  <c r="BF232" i="4"/>
  <c r="T232" i="4"/>
  <c r="R232" i="4"/>
  <c r="P232" i="4"/>
  <c r="BI230" i="4"/>
  <c r="BH230" i="4"/>
  <c r="BG230" i="4"/>
  <c r="BF230" i="4"/>
  <c r="T230" i="4"/>
  <c r="R230" i="4"/>
  <c r="P230" i="4"/>
  <c r="BI228" i="4"/>
  <c r="BH228" i="4"/>
  <c r="BG228" i="4"/>
  <c r="BF228" i="4"/>
  <c r="T228" i="4"/>
  <c r="R228" i="4"/>
  <c r="P228" i="4"/>
  <c r="BI226" i="4"/>
  <c r="BH226" i="4"/>
  <c r="BG226" i="4"/>
  <c r="BF226" i="4"/>
  <c r="T226" i="4"/>
  <c r="R226" i="4"/>
  <c r="P226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6" i="4"/>
  <c r="BH216" i="4"/>
  <c r="BG216" i="4"/>
  <c r="BF216" i="4"/>
  <c r="T216" i="4"/>
  <c r="R216" i="4"/>
  <c r="P216" i="4"/>
  <c r="BI214" i="4"/>
  <c r="BH214" i="4"/>
  <c r="BG214" i="4"/>
  <c r="BF214" i="4"/>
  <c r="T214" i="4"/>
  <c r="R214" i="4"/>
  <c r="P214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8" i="4"/>
  <c r="BH208" i="4"/>
  <c r="BG208" i="4"/>
  <c r="BF208" i="4"/>
  <c r="T208" i="4"/>
  <c r="R208" i="4"/>
  <c r="P208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1" i="4"/>
  <c r="BH111" i="4"/>
  <c r="BG111" i="4"/>
  <c r="BF111" i="4"/>
  <c r="T111" i="4"/>
  <c r="R111" i="4"/>
  <c r="P111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5" i="4"/>
  <c r="BH95" i="4"/>
  <c r="BG95" i="4"/>
  <c r="BF95" i="4"/>
  <c r="T95" i="4"/>
  <c r="R95" i="4"/>
  <c r="P95" i="4"/>
  <c r="BI93" i="4"/>
  <c r="BH93" i="4"/>
  <c r="BG93" i="4"/>
  <c r="BF93" i="4"/>
  <c r="T93" i="4"/>
  <c r="R93" i="4"/>
  <c r="P93" i="4"/>
  <c r="BI91" i="4"/>
  <c r="BH91" i="4"/>
  <c r="BG91" i="4"/>
  <c r="BF91" i="4"/>
  <c r="T91" i="4"/>
  <c r="R91" i="4"/>
  <c r="P91" i="4"/>
  <c r="BI89" i="4"/>
  <c r="BH89" i="4"/>
  <c r="BG89" i="4"/>
  <c r="BF89" i="4"/>
  <c r="T89" i="4"/>
  <c r="R89" i="4"/>
  <c r="P89" i="4"/>
  <c r="J83" i="4"/>
  <c r="J82" i="4"/>
  <c r="F82" i="4"/>
  <c r="F80" i="4"/>
  <c r="E78" i="4"/>
  <c r="J55" i="4"/>
  <c r="J54" i="4"/>
  <c r="F54" i="4"/>
  <c r="F52" i="4"/>
  <c r="E50" i="4"/>
  <c r="J18" i="4"/>
  <c r="E18" i="4"/>
  <c r="F83" i="4"/>
  <c r="J17" i="4"/>
  <c r="J12" i="4"/>
  <c r="J80" i="4" s="1"/>
  <c r="E7" i="4"/>
  <c r="E48" i="4"/>
  <c r="J37" i="3"/>
  <c r="J36" i="3"/>
  <c r="AY56" i="1"/>
  <c r="J35" i="3"/>
  <c r="AX56" i="1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5" i="3"/>
  <c r="BH115" i="3"/>
  <c r="BG115" i="3"/>
  <c r="BF115" i="3"/>
  <c r="T115" i="3"/>
  <c r="R115" i="3"/>
  <c r="P115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7" i="3"/>
  <c r="BH107" i="3"/>
  <c r="BG107" i="3"/>
  <c r="BF107" i="3"/>
  <c r="T107" i="3"/>
  <c r="R107" i="3"/>
  <c r="P107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7" i="3"/>
  <c r="BH87" i="3"/>
  <c r="BG87" i="3"/>
  <c r="BF87" i="3"/>
  <c r="T87" i="3"/>
  <c r="R87" i="3"/>
  <c r="P87" i="3"/>
  <c r="J82" i="3"/>
  <c r="J81" i="3"/>
  <c r="F81" i="3"/>
  <c r="F79" i="3"/>
  <c r="E77" i="3"/>
  <c r="J55" i="3"/>
  <c r="J54" i="3"/>
  <c r="F54" i="3"/>
  <c r="F52" i="3"/>
  <c r="E50" i="3"/>
  <c r="J18" i="3"/>
  <c r="E18" i="3"/>
  <c r="F82" i="3" s="1"/>
  <c r="J17" i="3"/>
  <c r="J12" i="3"/>
  <c r="J52" i="3" s="1"/>
  <c r="E7" i="3"/>
  <c r="E75" i="3"/>
  <c r="J37" i="2"/>
  <c r="J36" i="2"/>
  <c r="AY55" i="1" s="1"/>
  <c r="J35" i="2"/>
  <c r="AX55" i="1"/>
  <c r="BI1403" i="2"/>
  <c r="BH1403" i="2"/>
  <c r="BG1403" i="2"/>
  <c r="BF1403" i="2"/>
  <c r="T1403" i="2"/>
  <c r="R1403" i="2"/>
  <c r="P1403" i="2"/>
  <c r="BI1401" i="2"/>
  <c r="BH1401" i="2"/>
  <c r="BG1401" i="2"/>
  <c r="BF1401" i="2"/>
  <c r="T1401" i="2"/>
  <c r="R1401" i="2"/>
  <c r="P1401" i="2"/>
  <c r="BI1394" i="2"/>
  <c r="BH1394" i="2"/>
  <c r="BG1394" i="2"/>
  <c r="BF1394" i="2"/>
  <c r="T1394" i="2"/>
  <c r="R1394" i="2"/>
  <c r="P1394" i="2"/>
  <c r="BI1387" i="2"/>
  <c r="BH1387" i="2"/>
  <c r="BG1387" i="2"/>
  <c r="BF1387" i="2"/>
  <c r="T1387" i="2"/>
  <c r="R1387" i="2"/>
  <c r="P1387" i="2"/>
  <c r="BI1380" i="2"/>
  <c r="BH1380" i="2"/>
  <c r="BG1380" i="2"/>
  <c r="BF1380" i="2"/>
  <c r="T1380" i="2"/>
  <c r="R1380" i="2"/>
  <c r="P1380" i="2"/>
  <c r="BI1377" i="2"/>
  <c r="BH1377" i="2"/>
  <c r="BG1377" i="2"/>
  <c r="BF1377" i="2"/>
  <c r="T1377" i="2"/>
  <c r="R1377" i="2"/>
  <c r="P1377" i="2"/>
  <c r="BI1373" i="2"/>
  <c r="BH1373" i="2"/>
  <c r="BG1373" i="2"/>
  <c r="BF1373" i="2"/>
  <c r="T1373" i="2"/>
  <c r="R1373" i="2"/>
  <c r="P1373" i="2"/>
  <c r="BI1372" i="2"/>
  <c r="BH1372" i="2"/>
  <c r="BG1372" i="2"/>
  <c r="BF1372" i="2"/>
  <c r="T1372" i="2"/>
  <c r="R1372" i="2"/>
  <c r="P1372" i="2"/>
  <c r="BI1371" i="2"/>
  <c r="BH1371" i="2"/>
  <c r="BG1371" i="2"/>
  <c r="BF1371" i="2"/>
  <c r="T1371" i="2"/>
  <c r="R1371" i="2"/>
  <c r="P1371" i="2"/>
  <c r="BI1366" i="2"/>
  <c r="BH1366" i="2"/>
  <c r="BG1366" i="2"/>
  <c r="BF1366" i="2"/>
  <c r="T1366" i="2"/>
  <c r="R1366" i="2"/>
  <c r="P1366" i="2"/>
  <c r="BI1363" i="2"/>
  <c r="BH1363" i="2"/>
  <c r="BG1363" i="2"/>
  <c r="BF1363" i="2"/>
  <c r="T1363" i="2"/>
  <c r="R1363" i="2"/>
  <c r="P1363" i="2"/>
  <c r="BI1362" i="2"/>
  <c r="BH1362" i="2"/>
  <c r="BG1362" i="2"/>
  <c r="BF1362" i="2"/>
  <c r="T1362" i="2"/>
  <c r="R1362" i="2"/>
  <c r="P1362" i="2"/>
  <c r="BI1355" i="2"/>
  <c r="BH1355" i="2"/>
  <c r="BG1355" i="2"/>
  <c r="BF1355" i="2"/>
  <c r="T1355" i="2"/>
  <c r="R1355" i="2"/>
  <c r="P1355" i="2"/>
  <c r="BI1354" i="2"/>
  <c r="BH1354" i="2"/>
  <c r="BG1354" i="2"/>
  <c r="BF1354" i="2"/>
  <c r="T1354" i="2"/>
  <c r="R1354" i="2"/>
  <c r="P1354" i="2"/>
  <c r="BI1347" i="2"/>
  <c r="BH1347" i="2"/>
  <c r="BG1347" i="2"/>
  <c r="BF1347" i="2"/>
  <c r="T1347" i="2"/>
  <c r="R1347" i="2"/>
  <c r="P1347" i="2"/>
  <c r="BI1344" i="2"/>
  <c r="BH1344" i="2"/>
  <c r="BG1344" i="2"/>
  <c r="BF1344" i="2"/>
  <c r="T1344" i="2"/>
  <c r="R1344" i="2"/>
  <c r="P1344" i="2"/>
  <c r="BI1340" i="2"/>
  <c r="BH1340" i="2"/>
  <c r="BG1340" i="2"/>
  <c r="BF1340" i="2"/>
  <c r="T1340" i="2"/>
  <c r="R1340" i="2"/>
  <c r="P1340" i="2"/>
  <c r="BI1338" i="2"/>
  <c r="BH1338" i="2"/>
  <c r="BG1338" i="2"/>
  <c r="BF1338" i="2"/>
  <c r="T1338" i="2"/>
  <c r="R1338" i="2"/>
  <c r="P1338" i="2"/>
  <c r="BI1336" i="2"/>
  <c r="BH1336" i="2"/>
  <c r="BG1336" i="2"/>
  <c r="BF1336" i="2"/>
  <c r="T1336" i="2"/>
  <c r="R1336" i="2"/>
  <c r="P1336" i="2"/>
  <c r="BI1334" i="2"/>
  <c r="BH1334" i="2"/>
  <c r="BG1334" i="2"/>
  <c r="BF1334" i="2"/>
  <c r="T1334" i="2"/>
  <c r="R1334" i="2"/>
  <c r="P1334" i="2"/>
  <c r="BI1329" i="2"/>
  <c r="BH1329" i="2"/>
  <c r="BG1329" i="2"/>
  <c r="BF1329" i="2"/>
  <c r="T1329" i="2"/>
  <c r="R1329" i="2"/>
  <c r="P1329" i="2"/>
  <c r="BI1322" i="2"/>
  <c r="BH1322" i="2"/>
  <c r="BG1322" i="2"/>
  <c r="BF1322" i="2"/>
  <c r="T1322" i="2"/>
  <c r="R1322" i="2"/>
  <c r="P1322" i="2"/>
  <c r="BI1320" i="2"/>
  <c r="BH1320" i="2"/>
  <c r="BG1320" i="2"/>
  <c r="BF1320" i="2"/>
  <c r="T1320" i="2"/>
  <c r="R1320" i="2"/>
  <c r="P1320" i="2"/>
  <c r="BI1317" i="2"/>
  <c r="BH1317" i="2"/>
  <c r="BG1317" i="2"/>
  <c r="BF1317" i="2"/>
  <c r="T1317" i="2"/>
  <c r="T1316" i="2"/>
  <c r="R1317" i="2"/>
  <c r="R1316" i="2" s="1"/>
  <c r="P1317" i="2"/>
  <c r="P1316" i="2" s="1"/>
  <c r="BI1314" i="2"/>
  <c r="BH1314" i="2"/>
  <c r="BG1314" i="2"/>
  <c r="BF1314" i="2"/>
  <c r="T1314" i="2"/>
  <c r="R1314" i="2"/>
  <c r="P1314" i="2"/>
  <c r="BI1312" i="2"/>
  <c r="BH1312" i="2"/>
  <c r="BG1312" i="2"/>
  <c r="BF1312" i="2"/>
  <c r="T1312" i="2"/>
  <c r="R1312" i="2"/>
  <c r="P1312" i="2"/>
  <c r="BI1304" i="2"/>
  <c r="BH1304" i="2"/>
  <c r="BG1304" i="2"/>
  <c r="BF1304" i="2"/>
  <c r="T1304" i="2"/>
  <c r="R1304" i="2"/>
  <c r="P1304" i="2"/>
  <c r="BI1302" i="2"/>
  <c r="BH1302" i="2"/>
  <c r="BG1302" i="2"/>
  <c r="BF1302" i="2"/>
  <c r="T1302" i="2"/>
  <c r="R1302" i="2"/>
  <c r="P1302" i="2"/>
  <c r="BI1295" i="2"/>
  <c r="BH1295" i="2"/>
  <c r="BG1295" i="2"/>
  <c r="BF1295" i="2"/>
  <c r="T1295" i="2"/>
  <c r="R1295" i="2"/>
  <c r="P1295" i="2"/>
  <c r="BI1293" i="2"/>
  <c r="BH1293" i="2"/>
  <c r="BG1293" i="2"/>
  <c r="BF1293" i="2"/>
  <c r="T1293" i="2"/>
  <c r="R1293" i="2"/>
  <c r="P1293" i="2"/>
  <c r="BI1285" i="2"/>
  <c r="BH1285" i="2"/>
  <c r="BG1285" i="2"/>
  <c r="BF1285" i="2"/>
  <c r="T1285" i="2"/>
  <c r="R1285" i="2"/>
  <c r="P1285" i="2"/>
  <c r="BI1282" i="2"/>
  <c r="BH1282" i="2"/>
  <c r="BG1282" i="2"/>
  <c r="BF1282" i="2"/>
  <c r="T1282" i="2"/>
  <c r="R1282" i="2"/>
  <c r="P1282" i="2"/>
  <c r="BI1280" i="2"/>
  <c r="BH1280" i="2"/>
  <c r="BG1280" i="2"/>
  <c r="BF1280" i="2"/>
  <c r="T1280" i="2"/>
  <c r="R1280" i="2"/>
  <c r="P1280" i="2"/>
  <c r="BI1273" i="2"/>
  <c r="BH1273" i="2"/>
  <c r="BG1273" i="2"/>
  <c r="BF1273" i="2"/>
  <c r="T1273" i="2"/>
  <c r="R1273" i="2"/>
  <c r="P1273" i="2"/>
  <c r="BI1271" i="2"/>
  <c r="BH1271" i="2"/>
  <c r="BG1271" i="2"/>
  <c r="BF1271" i="2"/>
  <c r="T1271" i="2"/>
  <c r="R1271" i="2"/>
  <c r="P1271" i="2"/>
  <c r="BI1262" i="2"/>
  <c r="BH1262" i="2"/>
  <c r="BG1262" i="2"/>
  <c r="BF1262" i="2"/>
  <c r="T1262" i="2"/>
  <c r="R1262" i="2"/>
  <c r="P1262" i="2"/>
  <c r="BI1255" i="2"/>
  <c r="BH1255" i="2"/>
  <c r="BG1255" i="2"/>
  <c r="BF1255" i="2"/>
  <c r="T1255" i="2"/>
  <c r="R1255" i="2"/>
  <c r="P1255" i="2"/>
  <c r="BI1253" i="2"/>
  <c r="BH1253" i="2"/>
  <c r="BG1253" i="2"/>
  <c r="BF1253" i="2"/>
  <c r="T1253" i="2"/>
  <c r="R1253" i="2"/>
  <c r="P1253" i="2"/>
  <c r="BI1244" i="2"/>
  <c r="BH1244" i="2"/>
  <c r="BG1244" i="2"/>
  <c r="BF1244" i="2"/>
  <c r="T1244" i="2"/>
  <c r="R1244" i="2"/>
  <c r="P1244" i="2"/>
  <c r="BI1242" i="2"/>
  <c r="BH1242" i="2"/>
  <c r="BG1242" i="2"/>
  <c r="BF1242" i="2"/>
  <c r="T1242" i="2"/>
  <c r="R1242" i="2"/>
  <c r="P1242" i="2"/>
  <c r="BI1235" i="2"/>
  <c r="BH1235" i="2"/>
  <c r="BG1235" i="2"/>
  <c r="BF1235" i="2"/>
  <c r="T1235" i="2"/>
  <c r="R1235" i="2"/>
  <c r="P1235" i="2"/>
  <c r="BI1233" i="2"/>
  <c r="BH1233" i="2"/>
  <c r="BG1233" i="2"/>
  <c r="BF1233" i="2"/>
  <c r="T1233" i="2"/>
  <c r="R1233" i="2"/>
  <c r="P1233" i="2"/>
  <c r="BI1226" i="2"/>
  <c r="BH1226" i="2"/>
  <c r="BG1226" i="2"/>
  <c r="BF1226" i="2"/>
  <c r="T1226" i="2"/>
  <c r="R1226" i="2"/>
  <c r="P1226" i="2"/>
  <c r="BI1223" i="2"/>
  <c r="BH1223" i="2"/>
  <c r="BG1223" i="2"/>
  <c r="BF1223" i="2"/>
  <c r="T1223" i="2"/>
  <c r="R1223" i="2"/>
  <c r="P1223" i="2"/>
  <c r="BI1221" i="2"/>
  <c r="BH1221" i="2"/>
  <c r="BG1221" i="2"/>
  <c r="BF1221" i="2"/>
  <c r="T1221" i="2"/>
  <c r="R1221" i="2"/>
  <c r="P1221" i="2"/>
  <c r="BI1213" i="2"/>
  <c r="BH1213" i="2"/>
  <c r="BG1213" i="2"/>
  <c r="BF1213" i="2"/>
  <c r="T1213" i="2"/>
  <c r="R1213" i="2"/>
  <c r="P1213" i="2"/>
  <c r="BI1211" i="2"/>
  <c r="BH1211" i="2"/>
  <c r="BG1211" i="2"/>
  <c r="BF1211" i="2"/>
  <c r="T1211" i="2"/>
  <c r="R1211" i="2"/>
  <c r="P1211" i="2"/>
  <c r="BI1197" i="2"/>
  <c r="BH1197" i="2"/>
  <c r="BG1197" i="2"/>
  <c r="BF1197" i="2"/>
  <c r="T1197" i="2"/>
  <c r="R1197" i="2"/>
  <c r="P1197" i="2"/>
  <c r="BI1195" i="2"/>
  <c r="BH1195" i="2"/>
  <c r="BG1195" i="2"/>
  <c r="BF1195" i="2"/>
  <c r="T1195" i="2"/>
  <c r="R1195" i="2"/>
  <c r="P1195" i="2"/>
  <c r="BI1181" i="2"/>
  <c r="BH1181" i="2"/>
  <c r="BG1181" i="2"/>
  <c r="BF1181" i="2"/>
  <c r="T1181" i="2"/>
  <c r="R1181" i="2"/>
  <c r="P1181" i="2"/>
  <c r="BI1179" i="2"/>
  <c r="BH1179" i="2"/>
  <c r="BG1179" i="2"/>
  <c r="BF1179" i="2"/>
  <c r="T1179" i="2"/>
  <c r="R1179" i="2"/>
  <c r="P1179" i="2"/>
  <c r="BI1167" i="2"/>
  <c r="BH1167" i="2"/>
  <c r="BG1167" i="2"/>
  <c r="BF1167" i="2"/>
  <c r="T1167" i="2"/>
  <c r="R1167" i="2"/>
  <c r="P1167" i="2"/>
  <c r="BI1165" i="2"/>
  <c r="BH1165" i="2"/>
  <c r="BG1165" i="2"/>
  <c r="BF1165" i="2"/>
  <c r="T1165" i="2"/>
  <c r="R1165" i="2"/>
  <c r="P1165" i="2"/>
  <c r="BI1150" i="2"/>
  <c r="BH1150" i="2"/>
  <c r="BG1150" i="2"/>
  <c r="BF1150" i="2"/>
  <c r="T1150" i="2"/>
  <c r="R1150" i="2"/>
  <c r="P1150" i="2"/>
  <c r="BI1148" i="2"/>
  <c r="BH1148" i="2"/>
  <c r="BG1148" i="2"/>
  <c r="BF1148" i="2"/>
  <c r="T1148" i="2"/>
  <c r="R1148" i="2"/>
  <c r="P1148" i="2"/>
  <c r="BI1136" i="2"/>
  <c r="BH1136" i="2"/>
  <c r="BG1136" i="2"/>
  <c r="BF1136" i="2"/>
  <c r="T1136" i="2"/>
  <c r="R1136" i="2"/>
  <c r="P1136" i="2"/>
  <c r="BI1132" i="2"/>
  <c r="BH1132" i="2"/>
  <c r="BG1132" i="2"/>
  <c r="BF1132" i="2"/>
  <c r="T1132" i="2"/>
  <c r="T1131" i="2" s="1"/>
  <c r="R1132" i="2"/>
  <c r="R1131" i="2"/>
  <c r="P1132" i="2"/>
  <c r="P1131" i="2"/>
  <c r="BI1126" i="2"/>
  <c r="BH1126" i="2"/>
  <c r="BG1126" i="2"/>
  <c r="BF1126" i="2"/>
  <c r="T1126" i="2"/>
  <c r="R1126" i="2"/>
  <c r="P1126" i="2"/>
  <c r="BI1121" i="2"/>
  <c r="BH1121" i="2"/>
  <c r="BG1121" i="2"/>
  <c r="BF1121" i="2"/>
  <c r="T1121" i="2"/>
  <c r="R1121" i="2"/>
  <c r="P1121" i="2"/>
  <c r="BI1113" i="2"/>
  <c r="BH1113" i="2"/>
  <c r="BG1113" i="2"/>
  <c r="BF1113" i="2"/>
  <c r="T1113" i="2"/>
  <c r="R1113" i="2"/>
  <c r="P1113" i="2"/>
  <c r="BI1103" i="2"/>
  <c r="BH1103" i="2"/>
  <c r="BG1103" i="2"/>
  <c r="BF1103" i="2"/>
  <c r="T1103" i="2"/>
  <c r="R1103" i="2"/>
  <c r="P1103" i="2"/>
  <c r="BI1093" i="2"/>
  <c r="BH1093" i="2"/>
  <c r="BG1093" i="2"/>
  <c r="BF1093" i="2"/>
  <c r="T1093" i="2"/>
  <c r="R1093" i="2"/>
  <c r="P1093" i="2"/>
  <c r="BI1086" i="2"/>
  <c r="BH1086" i="2"/>
  <c r="BG1086" i="2"/>
  <c r="BF1086" i="2"/>
  <c r="T1086" i="2"/>
  <c r="R1086" i="2"/>
  <c r="P1086" i="2"/>
  <c r="BI1079" i="2"/>
  <c r="BH1079" i="2"/>
  <c r="BG1079" i="2"/>
  <c r="BF1079" i="2"/>
  <c r="T1079" i="2"/>
  <c r="R1079" i="2"/>
  <c r="P1079" i="2"/>
  <c r="BI1071" i="2"/>
  <c r="BH1071" i="2"/>
  <c r="BG1071" i="2"/>
  <c r="BF1071" i="2"/>
  <c r="T1071" i="2"/>
  <c r="R1071" i="2"/>
  <c r="P1071" i="2"/>
  <c r="BI1065" i="2"/>
  <c r="BH1065" i="2"/>
  <c r="BG1065" i="2"/>
  <c r="BF1065" i="2"/>
  <c r="T1065" i="2"/>
  <c r="R1065" i="2"/>
  <c r="P1065" i="2"/>
  <c r="BI1062" i="2"/>
  <c r="BH1062" i="2"/>
  <c r="BG1062" i="2"/>
  <c r="BF1062" i="2"/>
  <c r="T1062" i="2"/>
  <c r="R1062" i="2"/>
  <c r="P1062" i="2"/>
  <c r="BI1061" i="2"/>
  <c r="BH1061" i="2"/>
  <c r="BG1061" i="2"/>
  <c r="BF1061" i="2"/>
  <c r="T1061" i="2"/>
  <c r="R1061" i="2"/>
  <c r="P1061" i="2"/>
  <c r="BI1054" i="2"/>
  <c r="BH1054" i="2"/>
  <c r="BG1054" i="2"/>
  <c r="BF1054" i="2"/>
  <c r="T1054" i="2"/>
  <c r="R1054" i="2"/>
  <c r="P1054" i="2"/>
  <c r="BI1053" i="2"/>
  <c r="BH1053" i="2"/>
  <c r="BG1053" i="2"/>
  <c r="BF1053" i="2"/>
  <c r="T1053" i="2"/>
  <c r="R1053" i="2"/>
  <c r="P1053" i="2"/>
  <c r="BI1046" i="2"/>
  <c r="BH1046" i="2"/>
  <c r="BG1046" i="2"/>
  <c r="BF1046" i="2"/>
  <c r="T1046" i="2"/>
  <c r="R1046" i="2"/>
  <c r="P1046" i="2"/>
  <c r="BI1039" i="2"/>
  <c r="BH1039" i="2"/>
  <c r="BG1039" i="2"/>
  <c r="BF1039" i="2"/>
  <c r="T1039" i="2"/>
  <c r="R1039" i="2"/>
  <c r="P1039" i="2"/>
  <c r="BI1022" i="2"/>
  <c r="BH1022" i="2"/>
  <c r="BG1022" i="2"/>
  <c r="BF1022" i="2"/>
  <c r="T1022" i="2"/>
  <c r="R1022" i="2"/>
  <c r="P1022" i="2"/>
  <c r="BI1020" i="2"/>
  <c r="BH1020" i="2"/>
  <c r="BG1020" i="2"/>
  <c r="BF1020" i="2"/>
  <c r="T1020" i="2"/>
  <c r="R1020" i="2"/>
  <c r="P1020" i="2"/>
  <c r="BI1002" i="2"/>
  <c r="BH1002" i="2"/>
  <c r="BG1002" i="2"/>
  <c r="BF1002" i="2"/>
  <c r="T1002" i="2"/>
  <c r="R1002" i="2"/>
  <c r="P1002" i="2"/>
  <c r="BI994" i="2"/>
  <c r="BH994" i="2"/>
  <c r="BG994" i="2"/>
  <c r="BF994" i="2"/>
  <c r="T994" i="2"/>
  <c r="R994" i="2"/>
  <c r="P994" i="2"/>
  <c r="BI987" i="2"/>
  <c r="BH987" i="2"/>
  <c r="BG987" i="2"/>
  <c r="BF987" i="2"/>
  <c r="T987" i="2"/>
  <c r="R987" i="2"/>
  <c r="P987" i="2"/>
  <c r="BI980" i="2"/>
  <c r="BH980" i="2"/>
  <c r="BG980" i="2"/>
  <c r="BF980" i="2"/>
  <c r="T980" i="2"/>
  <c r="R980" i="2"/>
  <c r="P980" i="2"/>
  <c r="BI972" i="2"/>
  <c r="BH972" i="2"/>
  <c r="BG972" i="2"/>
  <c r="BF972" i="2"/>
  <c r="T972" i="2"/>
  <c r="R972" i="2"/>
  <c r="P972" i="2"/>
  <c r="BI970" i="2"/>
  <c r="BH970" i="2"/>
  <c r="BG970" i="2"/>
  <c r="BF970" i="2"/>
  <c r="T970" i="2"/>
  <c r="R970" i="2"/>
  <c r="P970" i="2"/>
  <c r="BI963" i="2"/>
  <c r="BH963" i="2"/>
  <c r="BG963" i="2"/>
  <c r="BF963" i="2"/>
  <c r="T963" i="2"/>
  <c r="R963" i="2"/>
  <c r="P963" i="2"/>
  <c r="BI955" i="2"/>
  <c r="BH955" i="2"/>
  <c r="BG955" i="2"/>
  <c r="BF955" i="2"/>
  <c r="T955" i="2"/>
  <c r="R955" i="2"/>
  <c r="P955" i="2"/>
  <c r="BI948" i="2"/>
  <c r="BH948" i="2"/>
  <c r="BG948" i="2"/>
  <c r="BF948" i="2"/>
  <c r="T948" i="2"/>
  <c r="R948" i="2"/>
  <c r="P948" i="2"/>
  <c r="BI934" i="2"/>
  <c r="BH934" i="2"/>
  <c r="BG934" i="2"/>
  <c r="BF934" i="2"/>
  <c r="T934" i="2"/>
  <c r="R934" i="2"/>
  <c r="P934" i="2"/>
  <c r="BI924" i="2"/>
  <c r="BH924" i="2"/>
  <c r="BG924" i="2"/>
  <c r="BF924" i="2"/>
  <c r="T924" i="2"/>
  <c r="R924" i="2"/>
  <c r="P924" i="2"/>
  <c r="BI914" i="2"/>
  <c r="BH914" i="2"/>
  <c r="BG914" i="2"/>
  <c r="BF914" i="2"/>
  <c r="T914" i="2"/>
  <c r="R914" i="2"/>
  <c r="P914" i="2"/>
  <c r="BI912" i="2"/>
  <c r="BH912" i="2"/>
  <c r="BG912" i="2"/>
  <c r="BF912" i="2"/>
  <c r="T912" i="2"/>
  <c r="R912" i="2"/>
  <c r="P912" i="2"/>
  <c r="BI904" i="2"/>
  <c r="BH904" i="2"/>
  <c r="BG904" i="2"/>
  <c r="BF904" i="2"/>
  <c r="T904" i="2"/>
  <c r="R904" i="2"/>
  <c r="P904" i="2"/>
  <c r="BI902" i="2"/>
  <c r="BH902" i="2"/>
  <c r="BG902" i="2"/>
  <c r="BF902" i="2"/>
  <c r="T902" i="2"/>
  <c r="R902" i="2"/>
  <c r="P902" i="2"/>
  <c r="BI883" i="2"/>
  <c r="BH883" i="2"/>
  <c r="BG883" i="2"/>
  <c r="BF883" i="2"/>
  <c r="T883" i="2"/>
  <c r="R883" i="2"/>
  <c r="P883" i="2"/>
  <c r="BI861" i="2"/>
  <c r="BH861" i="2"/>
  <c r="BG861" i="2"/>
  <c r="BF861" i="2"/>
  <c r="T861" i="2"/>
  <c r="R861" i="2"/>
  <c r="P861" i="2"/>
  <c r="BI839" i="2"/>
  <c r="BH839" i="2"/>
  <c r="BG839" i="2"/>
  <c r="BF839" i="2"/>
  <c r="T839" i="2"/>
  <c r="R839" i="2"/>
  <c r="P839" i="2"/>
  <c r="BI829" i="2"/>
  <c r="BH829" i="2"/>
  <c r="BG829" i="2"/>
  <c r="BF829" i="2"/>
  <c r="T829" i="2"/>
  <c r="R829" i="2"/>
  <c r="P829" i="2"/>
  <c r="BI819" i="2"/>
  <c r="BH819" i="2"/>
  <c r="BG819" i="2"/>
  <c r="BF819" i="2"/>
  <c r="T819" i="2"/>
  <c r="R819" i="2"/>
  <c r="P819" i="2"/>
  <c r="BI809" i="2"/>
  <c r="BH809" i="2"/>
  <c r="BG809" i="2"/>
  <c r="BF809" i="2"/>
  <c r="T809" i="2"/>
  <c r="R809" i="2"/>
  <c r="P809" i="2"/>
  <c r="BI802" i="2"/>
  <c r="BH802" i="2"/>
  <c r="BG802" i="2"/>
  <c r="BF802" i="2"/>
  <c r="T802" i="2"/>
  <c r="R802" i="2"/>
  <c r="P802" i="2"/>
  <c r="BI800" i="2"/>
  <c r="BH800" i="2"/>
  <c r="BG800" i="2"/>
  <c r="BF800" i="2"/>
  <c r="T800" i="2"/>
  <c r="R800" i="2"/>
  <c r="P800" i="2"/>
  <c r="BI787" i="2"/>
  <c r="BH787" i="2"/>
  <c r="BG787" i="2"/>
  <c r="BF787" i="2"/>
  <c r="T787" i="2"/>
  <c r="R787" i="2"/>
  <c r="P787" i="2"/>
  <c r="BI776" i="2"/>
  <c r="BH776" i="2"/>
  <c r="BG776" i="2"/>
  <c r="BF776" i="2"/>
  <c r="T776" i="2"/>
  <c r="R776" i="2"/>
  <c r="P776" i="2"/>
  <c r="BI759" i="2"/>
  <c r="BH759" i="2"/>
  <c r="BG759" i="2"/>
  <c r="BF759" i="2"/>
  <c r="T759" i="2"/>
  <c r="R759" i="2"/>
  <c r="P759" i="2"/>
  <c r="BI742" i="2"/>
  <c r="BH742" i="2"/>
  <c r="BG742" i="2"/>
  <c r="BF742" i="2"/>
  <c r="T742" i="2"/>
  <c r="R742" i="2"/>
  <c r="P742" i="2"/>
  <c r="BI724" i="2"/>
  <c r="BH724" i="2"/>
  <c r="BG724" i="2"/>
  <c r="BF724" i="2"/>
  <c r="T724" i="2"/>
  <c r="R724" i="2"/>
  <c r="P724" i="2"/>
  <c r="BI722" i="2"/>
  <c r="BH722" i="2"/>
  <c r="BG722" i="2"/>
  <c r="BF722" i="2"/>
  <c r="T722" i="2"/>
  <c r="R722" i="2"/>
  <c r="P722" i="2"/>
  <c r="BI715" i="2"/>
  <c r="BH715" i="2"/>
  <c r="BG715" i="2"/>
  <c r="BF715" i="2"/>
  <c r="T715" i="2"/>
  <c r="R715" i="2"/>
  <c r="P715" i="2"/>
  <c r="BI705" i="2"/>
  <c r="BH705" i="2"/>
  <c r="BG705" i="2"/>
  <c r="BF705" i="2"/>
  <c r="T705" i="2"/>
  <c r="R705" i="2"/>
  <c r="P705" i="2"/>
  <c r="BI697" i="2"/>
  <c r="BH697" i="2"/>
  <c r="BG697" i="2"/>
  <c r="BF697" i="2"/>
  <c r="T697" i="2"/>
  <c r="R697" i="2"/>
  <c r="P697" i="2"/>
  <c r="BI695" i="2"/>
  <c r="BH695" i="2"/>
  <c r="BG695" i="2"/>
  <c r="BF695" i="2"/>
  <c r="T695" i="2"/>
  <c r="R695" i="2"/>
  <c r="P695" i="2"/>
  <c r="BI683" i="2"/>
  <c r="BH683" i="2"/>
  <c r="BG683" i="2"/>
  <c r="BF683" i="2"/>
  <c r="T683" i="2"/>
  <c r="R683" i="2"/>
  <c r="P683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1" i="2"/>
  <c r="BH661" i="2"/>
  <c r="BG661" i="2"/>
  <c r="BF661" i="2"/>
  <c r="T661" i="2"/>
  <c r="R661" i="2"/>
  <c r="P661" i="2"/>
  <c r="BI654" i="2"/>
  <c r="BH654" i="2"/>
  <c r="BG654" i="2"/>
  <c r="BF654" i="2"/>
  <c r="T654" i="2"/>
  <c r="R654" i="2"/>
  <c r="P654" i="2"/>
  <c r="BI647" i="2"/>
  <c r="BH647" i="2"/>
  <c r="BG647" i="2"/>
  <c r="BF647" i="2"/>
  <c r="T647" i="2"/>
  <c r="R647" i="2"/>
  <c r="P647" i="2"/>
  <c r="BI640" i="2"/>
  <c r="BH640" i="2"/>
  <c r="BG640" i="2"/>
  <c r="BF640" i="2"/>
  <c r="T640" i="2"/>
  <c r="R640" i="2"/>
  <c r="P640" i="2"/>
  <c r="BI635" i="2"/>
  <c r="BH635" i="2"/>
  <c r="BG635" i="2"/>
  <c r="BF635" i="2"/>
  <c r="T635" i="2"/>
  <c r="R635" i="2"/>
  <c r="P635" i="2"/>
  <c r="BI634" i="2"/>
  <c r="BH634" i="2"/>
  <c r="BG634" i="2"/>
  <c r="BF634" i="2"/>
  <c r="T634" i="2"/>
  <c r="R634" i="2"/>
  <c r="P634" i="2"/>
  <c r="BI627" i="2"/>
  <c r="BH627" i="2"/>
  <c r="BG627" i="2"/>
  <c r="BF627" i="2"/>
  <c r="T627" i="2"/>
  <c r="R627" i="2"/>
  <c r="P627" i="2"/>
  <c r="BI614" i="2"/>
  <c r="BH614" i="2"/>
  <c r="BG614" i="2"/>
  <c r="BF614" i="2"/>
  <c r="T614" i="2"/>
  <c r="R614" i="2"/>
  <c r="P614" i="2"/>
  <c r="BI612" i="2"/>
  <c r="BH612" i="2"/>
  <c r="BG612" i="2"/>
  <c r="BF612" i="2"/>
  <c r="T612" i="2"/>
  <c r="R612" i="2"/>
  <c r="P612" i="2"/>
  <c r="BI603" i="2"/>
  <c r="BH603" i="2"/>
  <c r="BG603" i="2"/>
  <c r="BF603" i="2"/>
  <c r="T603" i="2"/>
  <c r="R603" i="2"/>
  <c r="P603" i="2"/>
  <c r="BI593" i="2"/>
  <c r="BH593" i="2"/>
  <c r="BG593" i="2"/>
  <c r="BF593" i="2"/>
  <c r="T593" i="2"/>
  <c r="R593" i="2"/>
  <c r="P593" i="2"/>
  <c r="BI554" i="2"/>
  <c r="BH554" i="2"/>
  <c r="BG554" i="2"/>
  <c r="BF554" i="2"/>
  <c r="T554" i="2"/>
  <c r="R554" i="2"/>
  <c r="P554" i="2"/>
  <c r="BI546" i="2"/>
  <c r="BH546" i="2"/>
  <c r="BG546" i="2"/>
  <c r="BF546" i="2"/>
  <c r="T546" i="2"/>
  <c r="R546" i="2"/>
  <c r="P546" i="2"/>
  <c r="BI532" i="2"/>
  <c r="BH532" i="2"/>
  <c r="BG532" i="2"/>
  <c r="BF532" i="2"/>
  <c r="T532" i="2"/>
  <c r="R532" i="2"/>
  <c r="P532" i="2"/>
  <c r="BI524" i="2"/>
  <c r="BH524" i="2"/>
  <c r="BG524" i="2"/>
  <c r="BF524" i="2"/>
  <c r="T524" i="2"/>
  <c r="R524" i="2"/>
  <c r="P524" i="2"/>
  <c r="BI516" i="2"/>
  <c r="BH516" i="2"/>
  <c r="BG516" i="2"/>
  <c r="BF516" i="2"/>
  <c r="T516" i="2"/>
  <c r="R516" i="2"/>
  <c r="P516" i="2"/>
  <c r="BI506" i="2"/>
  <c r="BH506" i="2"/>
  <c r="BG506" i="2"/>
  <c r="BF506" i="2"/>
  <c r="T506" i="2"/>
  <c r="R506" i="2"/>
  <c r="P506" i="2"/>
  <c r="BI496" i="2"/>
  <c r="BH496" i="2"/>
  <c r="BG496" i="2"/>
  <c r="BF496" i="2"/>
  <c r="T496" i="2"/>
  <c r="R496" i="2"/>
  <c r="P496" i="2"/>
  <c r="BI491" i="2"/>
  <c r="BH491" i="2"/>
  <c r="BG491" i="2"/>
  <c r="BF491" i="2"/>
  <c r="T491" i="2"/>
  <c r="R491" i="2"/>
  <c r="P491" i="2"/>
  <c r="BI485" i="2"/>
  <c r="BH485" i="2"/>
  <c r="BG485" i="2"/>
  <c r="BF485" i="2"/>
  <c r="T485" i="2"/>
  <c r="R485" i="2"/>
  <c r="P485" i="2"/>
  <c r="BI483" i="2"/>
  <c r="BH483" i="2"/>
  <c r="BG483" i="2"/>
  <c r="BF483" i="2"/>
  <c r="T483" i="2"/>
  <c r="R483" i="2"/>
  <c r="P483" i="2"/>
  <c r="BI476" i="2"/>
  <c r="BH476" i="2"/>
  <c r="BG476" i="2"/>
  <c r="BF476" i="2"/>
  <c r="T476" i="2"/>
  <c r="R476" i="2"/>
  <c r="P476" i="2"/>
  <c r="BI463" i="2"/>
  <c r="BH463" i="2"/>
  <c r="BG463" i="2"/>
  <c r="BF463" i="2"/>
  <c r="T463" i="2"/>
  <c r="R463" i="2"/>
  <c r="P463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24" i="2"/>
  <c r="BH424" i="2"/>
  <c r="BG424" i="2"/>
  <c r="BF424" i="2"/>
  <c r="T424" i="2"/>
  <c r="R424" i="2"/>
  <c r="P424" i="2"/>
  <c r="BI404" i="2"/>
  <c r="BH404" i="2"/>
  <c r="BG404" i="2"/>
  <c r="BF404" i="2"/>
  <c r="T404" i="2"/>
  <c r="R404" i="2"/>
  <c r="P404" i="2"/>
  <c r="BI400" i="2"/>
  <c r="BH400" i="2"/>
  <c r="BG400" i="2"/>
  <c r="BF400" i="2"/>
  <c r="T400" i="2"/>
  <c r="R400" i="2"/>
  <c r="P400" i="2"/>
  <c r="BI393" i="2"/>
  <c r="BH393" i="2"/>
  <c r="BG393" i="2"/>
  <c r="BF393" i="2"/>
  <c r="T393" i="2"/>
  <c r="R393" i="2"/>
  <c r="P393" i="2"/>
  <c r="BI371" i="2"/>
  <c r="BH371" i="2"/>
  <c r="BG371" i="2"/>
  <c r="BF371" i="2"/>
  <c r="T371" i="2"/>
  <c r="R371" i="2"/>
  <c r="P371" i="2"/>
  <c r="BI364" i="2"/>
  <c r="BH364" i="2"/>
  <c r="BG364" i="2"/>
  <c r="BF364" i="2"/>
  <c r="T364" i="2"/>
  <c r="R364" i="2"/>
  <c r="P364" i="2"/>
  <c r="BI362" i="2"/>
  <c r="BH362" i="2"/>
  <c r="BG362" i="2"/>
  <c r="BF362" i="2"/>
  <c r="T362" i="2"/>
  <c r="R362" i="2"/>
  <c r="P362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06" i="2"/>
  <c r="BH306" i="2"/>
  <c r="BG306" i="2"/>
  <c r="BF306" i="2"/>
  <c r="T306" i="2"/>
  <c r="R306" i="2"/>
  <c r="P306" i="2"/>
  <c r="BI300" i="2"/>
  <c r="BH300" i="2"/>
  <c r="BG300" i="2"/>
  <c r="BF300" i="2"/>
  <c r="T300" i="2"/>
  <c r="R300" i="2"/>
  <c r="P300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4" i="2"/>
  <c r="BH184" i="2"/>
  <c r="BG184" i="2"/>
  <c r="BF184" i="2"/>
  <c r="T184" i="2"/>
  <c r="R184" i="2"/>
  <c r="P184" i="2"/>
  <c r="BI178" i="2"/>
  <c r="BH178" i="2"/>
  <c r="BG178" i="2"/>
  <c r="BF178" i="2"/>
  <c r="T178" i="2"/>
  <c r="R178" i="2"/>
  <c r="P178" i="2"/>
  <c r="BI161" i="2"/>
  <c r="BH161" i="2"/>
  <c r="BG161" i="2"/>
  <c r="BF161" i="2"/>
  <c r="T161" i="2"/>
  <c r="R161" i="2"/>
  <c r="P161" i="2"/>
  <c r="BI154" i="2"/>
  <c r="BH154" i="2"/>
  <c r="BG154" i="2"/>
  <c r="BF154" i="2"/>
  <c r="T154" i="2"/>
  <c r="R154" i="2"/>
  <c r="P154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2" i="2"/>
  <c r="BH132" i="2"/>
  <c r="BG132" i="2"/>
  <c r="BF132" i="2"/>
  <c r="T132" i="2"/>
  <c r="R132" i="2"/>
  <c r="P132" i="2"/>
  <c r="BI126" i="2"/>
  <c r="BH126" i="2"/>
  <c r="BG126" i="2"/>
  <c r="BF126" i="2"/>
  <c r="T126" i="2"/>
  <c r="R126" i="2"/>
  <c r="P126" i="2"/>
  <c r="BI118" i="2"/>
  <c r="BH118" i="2"/>
  <c r="BG118" i="2"/>
  <c r="BF118" i="2"/>
  <c r="T118" i="2"/>
  <c r="R118" i="2"/>
  <c r="P118" i="2"/>
  <c r="BI109" i="2"/>
  <c r="BH109" i="2"/>
  <c r="BG109" i="2"/>
  <c r="BF109" i="2"/>
  <c r="T109" i="2"/>
  <c r="R109" i="2"/>
  <c r="P109" i="2"/>
  <c r="BI100" i="2"/>
  <c r="BH100" i="2"/>
  <c r="BG100" i="2"/>
  <c r="BF100" i="2"/>
  <c r="T100" i="2"/>
  <c r="R100" i="2"/>
  <c r="P100" i="2"/>
  <c r="J94" i="2"/>
  <c r="J93" i="2"/>
  <c r="F93" i="2"/>
  <c r="F91" i="2"/>
  <c r="E89" i="2"/>
  <c r="J55" i="2"/>
  <c r="J54" i="2"/>
  <c r="F54" i="2"/>
  <c r="F52" i="2"/>
  <c r="E50" i="2"/>
  <c r="J18" i="2"/>
  <c r="E18" i="2"/>
  <c r="F55" i="2"/>
  <c r="J17" i="2"/>
  <c r="J12" i="2"/>
  <c r="J91" i="2" s="1"/>
  <c r="E7" i="2"/>
  <c r="E87" i="2" s="1"/>
  <c r="L50" i="1"/>
  <c r="AM50" i="1"/>
  <c r="AM49" i="1"/>
  <c r="L49" i="1"/>
  <c r="AM47" i="1"/>
  <c r="L47" i="1"/>
  <c r="L45" i="1"/>
  <c r="L44" i="1"/>
  <c r="BK1336" i="2"/>
  <c r="BK1226" i="2"/>
  <c r="AS54" i="1"/>
  <c r="BK204" i="4"/>
  <c r="J1322" i="2"/>
  <c r="BK1377" i="2"/>
  <c r="J139" i="3"/>
  <c r="BK203" i="3"/>
  <c r="BK132" i="4"/>
  <c r="BK1355" i="2"/>
  <c r="BK722" i="2"/>
  <c r="BK1053" i="2"/>
  <c r="J669" i="2"/>
  <c r="BK126" i="2"/>
  <c r="J105" i="3"/>
  <c r="J138" i="3"/>
  <c r="BK226" i="3"/>
  <c r="BK206" i="4"/>
  <c r="BK222" i="4"/>
  <c r="J122" i="4"/>
  <c r="BK661" i="2"/>
  <c r="BK1285" i="2"/>
  <c r="BK1181" i="2"/>
  <c r="J197" i="3"/>
  <c r="J194" i="3"/>
  <c r="BK242" i="4"/>
  <c r="J116" i="4"/>
  <c r="BK275" i="2"/>
  <c r="J476" i="2"/>
  <c r="J1181" i="2"/>
  <c r="J1071" i="2"/>
  <c r="J1150" i="2"/>
  <c r="J1233" i="2"/>
  <c r="J93" i="3"/>
  <c r="BK224" i="3"/>
  <c r="BK100" i="3"/>
  <c r="J113" i="4"/>
  <c r="J114" i="4"/>
  <c r="J661" i="2"/>
  <c r="J627" i="2"/>
  <c r="J1366" i="2"/>
  <c r="BK955" i="2"/>
  <c r="J211" i="3"/>
  <c r="J244" i="4"/>
  <c r="J184" i="4"/>
  <c r="J902" i="2"/>
  <c r="BK742" i="2"/>
  <c r="BK994" i="2"/>
  <c r="J715" i="2"/>
  <c r="J237" i="2"/>
  <c r="BK1148" i="2"/>
  <c r="J180" i="3"/>
  <c r="J100" i="3"/>
  <c r="J104" i="3"/>
  <c r="BK148" i="4"/>
  <c r="J138" i="4"/>
  <c r="J970" i="2"/>
  <c r="BK948" i="2"/>
  <c r="J1211" i="2"/>
  <c r="BK1103" i="2"/>
  <c r="J1387" i="2"/>
  <c r="BK1403" i="2"/>
  <c r="BK166" i="3"/>
  <c r="BK145" i="3"/>
  <c r="BK234" i="4"/>
  <c r="J140" i="4"/>
  <c r="BK146" i="4"/>
  <c r="BK1211" i="2"/>
  <c r="J138" i="2"/>
  <c r="BK424" i="2"/>
  <c r="J313" i="2"/>
  <c r="J89" i="3"/>
  <c r="J112" i="3"/>
  <c r="BK91" i="4"/>
  <c r="BK697" i="2"/>
  <c r="BK532" i="2"/>
  <c r="BK138" i="2"/>
  <c r="J1148" i="2"/>
  <c r="J190" i="2"/>
  <c r="J127" i="3"/>
  <c r="BK146" i="3"/>
  <c r="BK156" i="4"/>
  <c r="J198" i="4"/>
  <c r="J218" i="4"/>
  <c r="J441" i="2"/>
  <c r="J516" i="2"/>
  <c r="BK237" i="2"/>
  <c r="BK1065" i="2"/>
  <c r="BK1195" i="2"/>
  <c r="BK98" i="3"/>
  <c r="J186" i="3"/>
  <c r="J164" i="3"/>
  <c r="J180" i="4"/>
  <c r="J186" i="4"/>
  <c r="BK208" i="4"/>
  <c r="J99" i="5"/>
  <c r="BK980" i="2"/>
  <c r="J532" i="2"/>
  <c r="J722" i="2"/>
  <c r="BK1401" i="2"/>
  <c r="J133" i="3"/>
  <c r="J97" i="3"/>
  <c r="BK111" i="4"/>
  <c r="BK164" i="4"/>
  <c r="J362" i="2"/>
  <c r="J184" i="2"/>
  <c r="BK1071" i="2"/>
  <c r="J819" i="2"/>
  <c r="J1285" i="2"/>
  <c r="J1373" i="2"/>
  <c r="J188" i="3"/>
  <c r="J240" i="4"/>
  <c r="J107" i="4"/>
  <c r="J202" i="4"/>
  <c r="BK97" i="4"/>
  <c r="BK404" i="2"/>
  <c r="J371" i="2"/>
  <c r="BK1387" i="2"/>
  <c r="J603" i="2"/>
  <c r="J647" i="2"/>
  <c r="J109" i="3"/>
  <c r="J169" i="3"/>
  <c r="BK138" i="4"/>
  <c r="J154" i="4"/>
  <c r="J1312" i="2"/>
  <c r="BK593" i="2"/>
  <c r="J1329" i="2"/>
  <c r="BK654" i="2"/>
  <c r="J1020" i="2"/>
  <c r="J155" i="3"/>
  <c r="J119" i="3"/>
  <c r="BK151" i="3"/>
  <c r="J263" i="4"/>
  <c r="J266" i="4"/>
  <c r="J206" i="4"/>
  <c r="BK88" i="5"/>
  <c r="BK178" i="2"/>
  <c r="BK154" i="2"/>
  <c r="J334" i="2"/>
  <c r="J904" i="2"/>
  <c r="BK787" i="2"/>
  <c r="BK883" i="2"/>
  <c r="J195" i="3"/>
  <c r="BK209" i="3"/>
  <c r="J136" i="4"/>
  <c r="J126" i="4"/>
  <c r="BK202" i="4"/>
  <c r="BK102" i="5"/>
  <c r="BK1179" i="2"/>
  <c r="BK546" i="2"/>
  <c r="J1086" i="2"/>
  <c r="BK229" i="2"/>
  <c r="BK614" i="2"/>
  <c r="J697" i="2"/>
  <c r="BK1271" i="2"/>
  <c r="BK119" i="3"/>
  <c r="BK170" i="3"/>
  <c r="J167" i="3"/>
  <c r="BK124" i="3"/>
  <c r="J99" i="4"/>
  <c r="BK124" i="4"/>
  <c r="J190" i="4"/>
  <c r="J1054" i="2"/>
  <c r="J315" i="2"/>
  <c r="J776" i="2"/>
  <c r="BK1223" i="2"/>
  <c r="BK776" i="2"/>
  <c r="J1093" i="2"/>
  <c r="BK987" i="2"/>
  <c r="J424" i="2"/>
  <c r="J213" i="3"/>
  <c r="BK133" i="3"/>
  <c r="J173" i="3"/>
  <c r="BK104" i="4"/>
  <c r="BK118" i="4"/>
  <c r="J188" i="4"/>
  <c r="J120" i="4"/>
  <c r="BK683" i="2"/>
  <c r="J1271" i="2"/>
  <c r="BK1366" i="2"/>
  <c r="J126" i="2"/>
  <c r="J759" i="2"/>
  <c r="BK1086" i="2"/>
  <c r="J338" i="2"/>
  <c r="J554" i="2"/>
  <c r="BK1113" i="2"/>
  <c r="J203" i="3"/>
  <c r="J140" i="3"/>
  <c r="BK115" i="3"/>
  <c r="BK215" i="3"/>
  <c r="BK93" i="3"/>
  <c r="J118" i="4"/>
  <c r="J109" i="4"/>
  <c r="J95" i="4"/>
  <c r="BK172" i="4"/>
  <c r="J178" i="4"/>
  <c r="J634" i="2"/>
  <c r="J463" i="2"/>
  <c r="BK1022" i="2"/>
  <c r="BK491" i="2"/>
  <c r="BK1046" i="2"/>
  <c r="BK627" i="2"/>
  <c r="J1039" i="2"/>
  <c r="BK107" i="3"/>
  <c r="BK158" i="3"/>
  <c r="BK113" i="3"/>
  <c r="BK155" i="3"/>
  <c r="BK212" i="4"/>
  <c r="J257" i="4"/>
  <c r="BK198" i="4"/>
  <c r="J102" i="5"/>
  <c r="J924" i="2"/>
  <c r="BK1293" i="2"/>
  <c r="J612" i="2"/>
  <c r="J1273" i="2"/>
  <c r="J948" i="2"/>
  <c r="J342" i="2"/>
  <c r="J1362" i="2"/>
  <c r="BK695" i="2"/>
  <c r="BK612" i="2"/>
  <c r="BK393" i="2"/>
  <c r="J218" i="3"/>
  <c r="J130" i="3"/>
  <c r="BK125" i="3"/>
  <c r="J183" i="3"/>
  <c r="BK211" i="3"/>
  <c r="BK114" i="4"/>
  <c r="BK200" i="4"/>
  <c r="J228" i="4"/>
  <c r="BK144" i="4"/>
  <c r="BK140" i="4"/>
  <c r="BK93" i="5"/>
  <c r="BK272" i="2"/>
  <c r="J109" i="2"/>
  <c r="BK634" i="2"/>
  <c r="BK496" i="2"/>
  <c r="J229" i="2"/>
  <c r="BK334" i="2"/>
  <c r="BK157" i="3"/>
  <c r="BK143" i="3"/>
  <c r="J142" i="3"/>
  <c r="J134" i="4"/>
  <c r="J204" i="4"/>
  <c r="BK214" i="4"/>
  <c r="J208" i="4"/>
  <c r="J1334" i="2"/>
  <c r="J364" i="2"/>
  <c r="J1223" i="2"/>
  <c r="J491" i="2"/>
  <c r="BK819" i="2"/>
  <c r="J1167" i="2"/>
  <c r="BK972" i="2"/>
  <c r="BK143" i="2"/>
  <c r="J332" i="2"/>
  <c r="BK1244" i="2"/>
  <c r="J209" i="3"/>
  <c r="BK205" i="3"/>
  <c r="BK198" i="3"/>
  <c r="J220" i="3"/>
  <c r="BK213" i="3"/>
  <c r="BK224" i="4"/>
  <c r="BK220" i="4"/>
  <c r="BK226" i="4"/>
  <c r="BK192" i="4"/>
  <c r="BK113" i="4"/>
  <c r="BK96" i="5"/>
  <c r="BK400" i="2"/>
  <c r="J1065" i="2"/>
  <c r="J272" i="2"/>
  <c r="J1226" i="2"/>
  <c r="BK669" i="2"/>
  <c r="J1244" i="2"/>
  <c r="BK1132" i="2"/>
  <c r="BK516" i="2"/>
  <c r="BK353" i="2"/>
  <c r="BK1394" i="2"/>
  <c r="J207" i="3"/>
  <c r="BK102" i="3"/>
  <c r="BK183" i="3"/>
  <c r="J172" i="3"/>
  <c r="J122" i="3"/>
  <c r="J226" i="4"/>
  <c r="J224" i="4"/>
  <c r="BK246" i="4"/>
  <c r="J168" i="4"/>
  <c r="BK182" i="4"/>
  <c r="J1338" i="2"/>
  <c r="J809" i="2"/>
  <c r="J1002" i="2"/>
  <c r="J994" i="2"/>
  <c r="BK1150" i="2"/>
  <c r="BK1062" i="2"/>
  <c r="J121" i="3"/>
  <c r="BK136" i="3"/>
  <c r="BK130" i="3"/>
  <c r="BK188" i="3"/>
  <c r="J259" i="4"/>
  <c r="J158" i="4"/>
  <c r="J268" i="4"/>
  <c r="J124" i="4"/>
  <c r="BK603" i="2"/>
  <c r="J1262" i="2"/>
  <c r="BK1347" i="2"/>
  <c r="J1195" i="2"/>
  <c r="BK1329" i="2"/>
  <c r="J668" i="2"/>
  <c r="BK364" i="2"/>
  <c r="J1179" i="2"/>
  <c r="BK186" i="3"/>
  <c r="J191" i="3"/>
  <c r="J124" i="3"/>
  <c r="J115" i="3"/>
  <c r="J192" i="4"/>
  <c r="BK102" i="4"/>
  <c r="J130" i="4"/>
  <c r="J88" i="5"/>
  <c r="BK345" i="2"/>
  <c r="J1136" i="2"/>
  <c r="BK443" i="2"/>
  <c r="BK802" i="2"/>
  <c r="J1282" i="2"/>
  <c r="BK1380" i="2"/>
  <c r="J829" i="2"/>
  <c r="J1295" i="2"/>
  <c r="J1403" i="2"/>
  <c r="BK355" i="2"/>
  <c r="J113" i="3"/>
  <c r="J182" i="3"/>
  <c r="BK176" i="3"/>
  <c r="BK90" i="3"/>
  <c r="J151" i="3"/>
  <c r="J242" i="4"/>
  <c r="J144" i="4"/>
  <c r="BK128" i="4"/>
  <c r="BK238" i="4"/>
  <c r="BK154" i="4"/>
  <c r="BK95" i="4"/>
  <c r="BK1295" i="2"/>
  <c r="BK1121" i="2"/>
  <c r="J178" i="2"/>
  <c r="BK829" i="2"/>
  <c r="J1380" i="2"/>
  <c r="BK362" i="2"/>
  <c r="J963" i="2"/>
  <c r="BK1312" i="2"/>
  <c r="BK164" i="3"/>
  <c r="BK200" i="3"/>
  <c r="J90" i="3"/>
  <c r="J224" i="3"/>
  <c r="BK266" i="4"/>
  <c r="BK136" i="4"/>
  <c r="BK257" i="4"/>
  <c r="J97" i="4"/>
  <c r="BK1255" i="2"/>
  <c r="J143" i="2"/>
  <c r="J987" i="2"/>
  <c r="BK1362" i="2"/>
  <c r="J1113" i="2"/>
  <c r="J506" i="2"/>
  <c r="J546" i="2"/>
  <c r="J496" i="2"/>
  <c r="BK668" i="2"/>
  <c r="J861" i="2"/>
  <c r="BK194" i="3"/>
  <c r="BK163" i="3"/>
  <c r="J96" i="3"/>
  <c r="BK149" i="3"/>
  <c r="J132" i="3"/>
  <c r="J246" i="4"/>
  <c r="J156" i="4"/>
  <c r="BK176" i="4"/>
  <c r="J196" i="4"/>
  <c r="BK109" i="4"/>
  <c r="BK1020" i="2"/>
  <c r="BK963" i="2"/>
  <c r="BK1054" i="2"/>
  <c r="BK914" i="2"/>
  <c r="J118" i="2"/>
  <c r="BK1167" i="2"/>
  <c r="J200" i="3"/>
  <c r="BK138" i="3"/>
  <c r="J205" i="3"/>
  <c r="BK92" i="3"/>
  <c r="BK99" i="4"/>
  <c r="J102" i="4"/>
  <c r="J104" i="4"/>
  <c r="BK1280" i="2"/>
  <c r="BK300" i="2"/>
  <c r="J912" i="2"/>
  <c r="BK338" i="2"/>
  <c r="BK1338" i="2"/>
  <c r="BK1061" i="2"/>
  <c r="J593" i="2"/>
  <c r="BK1273" i="2"/>
  <c r="J192" i="2"/>
  <c r="J802" i="2"/>
  <c r="J145" i="3"/>
  <c r="BK127" i="3"/>
  <c r="BK154" i="3"/>
  <c r="BK104" i="3"/>
  <c r="BK228" i="3"/>
  <c r="BK168" i="4"/>
  <c r="J220" i="4"/>
  <c r="J146" i="4"/>
  <c r="BK162" i="4"/>
  <c r="BK152" i="4"/>
  <c r="J152" i="4"/>
  <c r="J640" i="2"/>
  <c r="BK1314" i="2"/>
  <c r="BK1340" i="2"/>
  <c r="J1046" i="2"/>
  <c r="J1355" i="2"/>
  <c r="J1253" i="2"/>
  <c r="J1314" i="2"/>
  <c r="J275" i="2"/>
  <c r="BK1322" i="2"/>
  <c r="BK160" i="3"/>
  <c r="J148" i="3"/>
  <c r="J110" i="3"/>
  <c r="BK135" i="3"/>
  <c r="BK218" i="3"/>
  <c r="J146" i="3"/>
  <c r="BK263" i="4"/>
  <c r="BK178" i="4"/>
  <c r="BK216" i="4"/>
  <c r="BK232" i="4"/>
  <c r="J91" i="4"/>
  <c r="BK1002" i="2"/>
  <c r="BK839" i="2"/>
  <c r="BK371" i="2"/>
  <c r="BK178" i="3"/>
  <c r="J216" i="3"/>
  <c r="J89" i="4"/>
  <c r="BK186" i="4"/>
  <c r="BK1354" i="2"/>
  <c r="J980" i="2"/>
  <c r="J154" i="2"/>
  <c r="J95" i="3"/>
  <c r="J228" i="3"/>
  <c r="BK126" i="4"/>
  <c r="J955" i="2"/>
  <c r="BK190" i="2"/>
  <c r="BK1197" i="2"/>
  <c r="BK705" i="2"/>
  <c r="BK189" i="3"/>
  <c r="J92" i="3"/>
  <c r="BK142" i="3"/>
  <c r="J238" i="4"/>
  <c r="BK252" i="4"/>
  <c r="BK1165" i="2"/>
  <c r="J1336" i="2"/>
  <c r="BK1235" i="2"/>
  <c r="BK140" i="3"/>
  <c r="J136" i="3"/>
  <c r="BK170" i="4"/>
  <c r="BK90" i="5"/>
  <c r="BK1213" i="2"/>
  <c r="BK1372" i="2"/>
  <c r="BK1126" i="2"/>
  <c r="J161" i="2"/>
  <c r="BK110" i="3"/>
  <c r="J157" i="3"/>
  <c r="J226" i="3"/>
  <c r="BK150" i="4"/>
  <c r="J210" i="4"/>
  <c r="BK1344" i="2"/>
  <c r="BK912" i="2"/>
  <c r="BK934" i="2"/>
  <c r="BK100" i="2"/>
  <c r="BK142" i="4"/>
  <c r="BK218" i="4"/>
  <c r="J1132" i="2"/>
  <c r="J1121" i="2"/>
  <c r="J1372" i="2"/>
  <c r="BK485" i="2"/>
  <c r="BK463" i="2"/>
  <c r="J192" i="3"/>
  <c r="BK128" i="3"/>
  <c r="J111" i="4"/>
  <c r="BK240" i="4"/>
  <c r="BK180" i="4"/>
  <c r="BK342" i="2"/>
  <c r="BK1093" i="2"/>
  <c r="BK635" i="2"/>
  <c r="J1079" i="2"/>
  <c r="BK313" i="2"/>
  <c r="BK169" i="3"/>
  <c r="J143" i="3"/>
  <c r="J150" i="4"/>
  <c r="BK259" i="4"/>
  <c r="BK715" i="2"/>
  <c r="J345" i="2"/>
  <c r="BK1334" i="2"/>
  <c r="J800" i="2"/>
  <c r="BK96" i="3"/>
  <c r="BK148" i="3"/>
  <c r="J222" i="4"/>
  <c r="J142" i="4"/>
  <c r="J93" i="5"/>
  <c r="J234" i="2"/>
  <c r="BK1136" i="2"/>
  <c r="J353" i="2"/>
  <c r="BK1221" i="2"/>
  <c r="J158" i="3"/>
  <c r="BK105" i="3"/>
  <c r="J132" i="4"/>
  <c r="J200" i="4"/>
  <c r="J164" i="4"/>
  <c r="BK192" i="2"/>
  <c r="J914" i="2"/>
  <c r="J400" i="2"/>
  <c r="BK441" i="2"/>
  <c r="J1344" i="2"/>
  <c r="J161" i="3"/>
  <c r="BK112" i="3"/>
  <c r="BK152" i="3"/>
  <c r="BK109" i="3"/>
  <c r="J170" i="4"/>
  <c r="J160" i="4"/>
  <c r="J90" i="5"/>
  <c r="BK234" i="2"/>
  <c r="J1255" i="2"/>
  <c r="J742" i="2"/>
  <c r="J1363" i="2"/>
  <c r="BK640" i="2"/>
  <c r="J178" i="3"/>
  <c r="J107" i="3"/>
  <c r="BK184" i="4"/>
  <c r="J194" i="4"/>
  <c r="J654" i="2"/>
  <c r="J839" i="2"/>
  <c r="J1221" i="2"/>
  <c r="BK1233" i="2"/>
  <c r="J883" i="2"/>
  <c r="J1401" i="2"/>
  <c r="BK97" i="3"/>
  <c r="BK182" i="3"/>
  <c r="J176" i="4"/>
  <c r="BK105" i="4"/>
  <c r="J166" i="4"/>
  <c r="J1302" i="2"/>
  <c r="BK1317" i="2"/>
  <c r="J1320" i="2"/>
  <c r="J635" i="2"/>
  <c r="J101" i="3"/>
  <c r="J102" i="3"/>
  <c r="BK250" i="4"/>
  <c r="BK236" i="4"/>
  <c r="J96" i="5"/>
  <c r="J1061" i="2"/>
  <c r="BK132" i="2"/>
  <c r="J1165" i="2"/>
  <c r="J1053" i="2"/>
  <c r="J170" i="3"/>
  <c r="BK167" i="3"/>
  <c r="J135" i="3"/>
  <c r="BK191" i="3"/>
  <c r="J105" i="4"/>
  <c r="J232" i="4"/>
  <c r="BK210" i="4"/>
  <c r="J705" i="2"/>
  <c r="BK724" i="2"/>
  <c r="J1293" i="2"/>
  <c r="J972" i="2"/>
  <c r="J393" i="2"/>
  <c r="J132" i="2"/>
  <c r="BK87" i="3"/>
  <c r="BK222" i="3"/>
  <c r="J198" i="3"/>
  <c r="BK95" i="3"/>
  <c r="BK174" i="4"/>
  <c r="BK230" i="4"/>
  <c r="J148" i="4"/>
  <c r="BK332" i="2"/>
  <c r="BK1373" i="2"/>
  <c r="BK476" i="2"/>
  <c r="BK315" i="2"/>
  <c r="J222" i="3"/>
  <c r="J162" i="4"/>
  <c r="J252" i="4"/>
  <c r="BK1304" i="2"/>
  <c r="J1280" i="2"/>
  <c r="BK554" i="2"/>
  <c r="BK800" i="2"/>
  <c r="J149" i="3"/>
  <c r="J215" i="3"/>
  <c r="J182" i="4"/>
  <c r="J236" i="4"/>
  <c r="BK1282" i="2"/>
  <c r="BK1039" i="2"/>
  <c r="J614" i="2"/>
  <c r="J1213" i="2"/>
  <c r="J934" i="2"/>
  <c r="J724" i="2"/>
  <c r="BK220" i="3"/>
  <c r="BK185" i="3"/>
  <c r="J250" i="4"/>
  <c r="J212" i="4"/>
  <c r="BK134" i="4"/>
  <c r="BK1320" i="2"/>
  <c r="J300" i="2"/>
  <c r="BK184" i="2"/>
  <c r="BK89" i="3"/>
  <c r="BK161" i="3"/>
  <c r="BK160" i="4"/>
  <c r="J261" i="4"/>
  <c r="BK506" i="2"/>
  <c r="BK1302" i="2"/>
  <c r="J1317" i="2"/>
  <c r="BK809" i="2"/>
  <c r="J163" i="3"/>
  <c r="BK216" i="3"/>
  <c r="J160" i="3"/>
  <c r="J172" i="4"/>
  <c r="BK228" i="4"/>
  <c r="J234" i="4"/>
  <c r="BK99" i="5"/>
  <c r="BK1253" i="2"/>
  <c r="J1304" i="2"/>
  <c r="J1347" i="2"/>
  <c r="BK173" i="3"/>
  <c r="J214" i="4"/>
  <c r="BK158" i="4"/>
  <c r="J1371" i="2"/>
  <c r="J100" i="2"/>
  <c r="BK1242" i="2"/>
  <c r="BK161" i="2"/>
  <c r="J1354" i="2"/>
  <c r="BK192" i="3"/>
  <c r="BK101" i="3"/>
  <c r="J128" i="3"/>
  <c r="BK93" i="4"/>
  <c r="BK107" i="4"/>
  <c r="BK1262" i="2"/>
  <c r="BK524" i="2"/>
  <c r="BK924" i="2"/>
  <c r="J483" i="2"/>
  <c r="BK904" i="2"/>
  <c r="BK483" i="2"/>
  <c r="BK139" i="3"/>
  <c r="J166" i="3"/>
  <c r="J176" i="3"/>
  <c r="BK196" i="4"/>
  <c r="J93" i="4"/>
  <c r="J216" i="4"/>
  <c r="J485" i="2"/>
  <c r="J404" i="2"/>
  <c r="J306" i="2"/>
  <c r="BK195" i="3"/>
  <c r="J189" i="3"/>
  <c r="BK188" i="4"/>
  <c r="J128" i="4"/>
  <c r="BK89" i="4"/>
  <c r="J1126" i="2"/>
  <c r="J355" i="2"/>
  <c r="BK861" i="2"/>
  <c r="BK902" i="2"/>
  <c r="BK172" i="3"/>
  <c r="J254" i="4"/>
  <c r="BK254" i="4"/>
  <c r="J1340" i="2"/>
  <c r="BK970" i="2"/>
  <c r="J524" i="2"/>
  <c r="J1394" i="2"/>
  <c r="J87" i="3"/>
  <c r="BK132" i="3"/>
  <c r="BK194" i="4"/>
  <c r="BK268" i="4"/>
  <c r="J230" i="4"/>
  <c r="J695" i="2"/>
  <c r="J1197" i="2"/>
  <c r="BK1363" i="2"/>
  <c r="J185" i="3"/>
  <c r="J154" i="3"/>
  <c r="BK166" i="4"/>
  <c r="BK130" i="4"/>
  <c r="BK1371" i="2"/>
  <c r="J683" i="2"/>
  <c r="J1242" i="2"/>
  <c r="BK109" i="2"/>
  <c r="J152" i="3"/>
  <c r="BK175" i="3"/>
  <c r="BK122" i="3"/>
  <c r="BK261" i="4"/>
  <c r="BK190" i="4"/>
  <c r="J1103" i="2"/>
  <c r="BK306" i="2"/>
  <c r="J1022" i="2"/>
  <c r="BK197" i="3"/>
  <c r="BK121" i="3"/>
  <c r="BK116" i="4"/>
  <c r="BK647" i="2"/>
  <c r="J1062" i="2"/>
  <c r="J787" i="2"/>
  <c r="BK118" i="2"/>
  <c r="J125" i="3"/>
  <c r="J175" i="3"/>
  <c r="BK180" i="3"/>
  <c r="J174" i="4"/>
  <c r="BK244" i="4"/>
  <c r="J1377" i="2"/>
  <c r="J1235" i="2"/>
  <c r="J443" i="2"/>
  <c r="BK759" i="2"/>
  <c r="BK1079" i="2"/>
  <c r="BK207" i="3"/>
  <c r="J98" i="3"/>
  <c r="BK122" i="4"/>
  <c r="BK120" i="4"/>
  <c r="T344" i="2" l="1"/>
  <c r="T660" i="2"/>
  <c r="R741" i="2"/>
  <c r="BK1001" i="2"/>
  <c r="J1001" i="2" s="1"/>
  <c r="J67" i="2" s="1"/>
  <c r="R1225" i="2"/>
  <c r="R1284" i="2"/>
  <c r="R1346" i="2"/>
  <c r="BK1379" i="2"/>
  <c r="J1379" i="2" s="1"/>
  <c r="J77" i="2" s="1"/>
  <c r="R118" i="3"/>
  <c r="R117" i="3" s="1"/>
  <c r="P202" i="3"/>
  <c r="P101" i="4"/>
  <c r="T256" i="4"/>
  <c r="BK344" i="2"/>
  <c r="J344" i="2" s="1"/>
  <c r="J62" i="2" s="1"/>
  <c r="BK660" i="2"/>
  <c r="J660" i="2" s="1"/>
  <c r="J64" i="2" s="1"/>
  <c r="P808" i="2"/>
  <c r="BK1135" i="2"/>
  <c r="BK1284" i="2"/>
  <c r="J1284" i="2"/>
  <c r="J72" i="2" s="1"/>
  <c r="BK1346" i="2"/>
  <c r="J1346" i="2"/>
  <c r="J75" i="2" s="1"/>
  <c r="P1365" i="2"/>
  <c r="R86" i="3"/>
  <c r="BK206" i="3"/>
  <c r="P88" i="4"/>
  <c r="P87" i="4" s="1"/>
  <c r="P249" i="4"/>
  <c r="BK265" i="4"/>
  <c r="J265" i="4" s="1"/>
  <c r="J66" i="4" s="1"/>
  <c r="P87" i="5"/>
  <c r="P86" i="5"/>
  <c r="P85" i="5"/>
  <c r="AU58" i="1" s="1"/>
  <c r="BK99" i="2"/>
  <c r="J99" i="2"/>
  <c r="J61" i="2" s="1"/>
  <c r="BK523" i="2"/>
  <c r="J523" i="2" s="1"/>
  <c r="J63" i="2" s="1"/>
  <c r="BK808" i="2"/>
  <c r="J808" i="2"/>
  <c r="J66" i="2" s="1"/>
  <c r="R1135" i="2"/>
  <c r="BK1319" i="2"/>
  <c r="J1319" i="2" s="1"/>
  <c r="J74" i="2" s="1"/>
  <c r="P1379" i="2"/>
  <c r="BK118" i="3"/>
  <c r="BK117" i="3"/>
  <c r="J117" i="3" s="1"/>
  <c r="J61" i="3" s="1"/>
  <c r="BK202" i="3"/>
  <c r="J202" i="3" s="1"/>
  <c r="J64" i="3" s="1"/>
  <c r="T101" i="4"/>
  <c r="T87" i="4" s="1"/>
  <c r="R249" i="4"/>
  <c r="P265" i="4"/>
  <c r="BK87" i="5"/>
  <c r="J87" i="5" s="1"/>
  <c r="J61" i="5" s="1"/>
  <c r="P344" i="2"/>
  <c r="R660" i="2"/>
  <c r="T741" i="2"/>
  <c r="R1001" i="2"/>
  <c r="T1135" i="2"/>
  <c r="T1284" i="2"/>
  <c r="T1346" i="2"/>
  <c r="R1365" i="2"/>
  <c r="T86" i="3"/>
  <c r="T206" i="3"/>
  <c r="BK101" i="4"/>
  <c r="J101" i="4"/>
  <c r="J62" i="4"/>
  <c r="BK249" i="4"/>
  <c r="J249" i="4"/>
  <c r="J64" i="4" s="1"/>
  <c r="P99" i="2"/>
  <c r="R523" i="2"/>
  <c r="P741" i="2"/>
  <c r="P1001" i="2"/>
  <c r="P1225" i="2"/>
  <c r="R1319" i="2"/>
  <c r="T1379" i="2"/>
  <c r="P86" i="3"/>
  <c r="P206" i="3"/>
  <c r="P201" i="3" s="1"/>
  <c r="R88" i="4"/>
  <c r="P256" i="4"/>
  <c r="R87" i="5"/>
  <c r="R86" i="5"/>
  <c r="R85" i="5"/>
  <c r="R344" i="2"/>
  <c r="P660" i="2"/>
  <c r="T808" i="2"/>
  <c r="P1135" i="2"/>
  <c r="P1284" i="2"/>
  <c r="P1346" i="2"/>
  <c r="BK1365" i="2"/>
  <c r="J1365" i="2"/>
  <c r="J76" i="2" s="1"/>
  <c r="T118" i="3"/>
  <c r="T117" i="3"/>
  <c r="T202" i="3"/>
  <c r="T88" i="4"/>
  <c r="R256" i="4"/>
  <c r="T99" i="2"/>
  <c r="T523" i="2"/>
  <c r="R808" i="2"/>
  <c r="T1225" i="2"/>
  <c r="T1319" i="2"/>
  <c r="T1365" i="2"/>
  <c r="P118" i="3"/>
  <c r="P117" i="3" s="1"/>
  <c r="P85" i="3" s="1"/>
  <c r="AU56" i="1" s="1"/>
  <c r="R202" i="3"/>
  <c r="BK88" i="4"/>
  <c r="J88" i="4"/>
  <c r="J61" i="4" s="1"/>
  <c r="BK256" i="4"/>
  <c r="BK248" i="4" s="1"/>
  <c r="J248" i="4" s="1"/>
  <c r="J63" i="4" s="1"/>
  <c r="T265" i="4"/>
  <c r="R99" i="2"/>
  <c r="R98" i="2" s="1"/>
  <c r="P523" i="2"/>
  <c r="BK741" i="2"/>
  <c r="J741" i="2" s="1"/>
  <c r="J65" i="2" s="1"/>
  <c r="T1001" i="2"/>
  <c r="BK1225" i="2"/>
  <c r="J1225" i="2"/>
  <c r="J71" i="2" s="1"/>
  <c r="P1319" i="2"/>
  <c r="R1379" i="2"/>
  <c r="BK86" i="3"/>
  <c r="J86" i="3" s="1"/>
  <c r="J60" i="3" s="1"/>
  <c r="R206" i="3"/>
  <c r="R201" i="3" s="1"/>
  <c r="R101" i="4"/>
  <c r="T249" i="4"/>
  <c r="T248" i="4" s="1"/>
  <c r="R265" i="4"/>
  <c r="T87" i="5"/>
  <c r="T86" i="5"/>
  <c r="T85" i="5" s="1"/>
  <c r="BK1131" i="2"/>
  <c r="J1131" i="2" s="1"/>
  <c r="J68" i="2" s="1"/>
  <c r="BK1316" i="2"/>
  <c r="J1316" i="2" s="1"/>
  <c r="J73" i="2" s="1"/>
  <c r="BK98" i="5"/>
  <c r="J98" i="5" s="1"/>
  <c r="J64" i="5" s="1"/>
  <c r="BK101" i="5"/>
  <c r="J101" i="5"/>
  <c r="J65" i="5" s="1"/>
  <c r="BK92" i="5"/>
  <c r="J92" i="5" s="1"/>
  <c r="J62" i="5" s="1"/>
  <c r="BK95" i="5"/>
  <c r="J95" i="5" s="1"/>
  <c r="J63" i="5" s="1"/>
  <c r="F55" i="5"/>
  <c r="J79" i="5"/>
  <c r="E48" i="5"/>
  <c r="BE90" i="5"/>
  <c r="BK87" i="4"/>
  <c r="BK86" i="4" s="1"/>
  <c r="J86" i="4" s="1"/>
  <c r="J30" i="4" s="1"/>
  <c r="BE96" i="5"/>
  <c r="BE99" i="5"/>
  <c r="BE93" i="5"/>
  <c r="BE88" i="5"/>
  <c r="BE102" i="5"/>
  <c r="J118" i="3"/>
  <c r="J62" i="3"/>
  <c r="J206" i="3"/>
  <c r="J65" i="3"/>
  <c r="BE105" i="4"/>
  <c r="BE113" i="4"/>
  <c r="BE166" i="4"/>
  <c r="BE236" i="4"/>
  <c r="F55" i="4"/>
  <c r="BE102" i="4"/>
  <c r="BE104" i="4"/>
  <c r="BE107" i="4"/>
  <c r="BE109" i="4"/>
  <c r="BE111" i="4"/>
  <c r="BE124" i="4"/>
  <c r="BE126" i="4"/>
  <c r="BE128" i="4"/>
  <c r="BE136" i="4"/>
  <c r="BE158" i="4"/>
  <c r="BE160" i="4"/>
  <c r="BE162" i="4"/>
  <c r="BE168" i="4"/>
  <c r="BE170" i="4"/>
  <c r="BE200" i="4"/>
  <c r="BE204" i="4"/>
  <c r="BE214" i="4"/>
  <c r="BE238" i="4"/>
  <c r="BE246" i="4"/>
  <c r="BE261" i="4"/>
  <c r="BE263" i="4"/>
  <c r="BE93" i="4"/>
  <c r="BE156" i="4"/>
  <c r="BE174" i="4"/>
  <c r="BE176" i="4"/>
  <c r="BE178" i="4"/>
  <c r="BE180" i="4"/>
  <c r="BE198" i="4"/>
  <c r="BE220" i="4"/>
  <c r="BE222" i="4"/>
  <c r="BE228" i="4"/>
  <c r="BE242" i="4"/>
  <c r="BE99" i="4"/>
  <c r="BE132" i="4"/>
  <c r="BE134" i="4"/>
  <c r="BE146" i="4"/>
  <c r="BE150" i="4"/>
  <c r="BE152" i="4"/>
  <c r="BE194" i="4"/>
  <c r="BE254" i="4"/>
  <c r="BE259" i="4"/>
  <c r="BE268" i="4"/>
  <c r="J52" i="4"/>
  <c r="E76" i="4"/>
  <c r="BE91" i="4"/>
  <c r="BE95" i="4"/>
  <c r="BE97" i="4"/>
  <c r="BE118" i="4"/>
  <c r="BE120" i="4"/>
  <c r="BE122" i="4"/>
  <c r="BE130" i="4"/>
  <c r="BE140" i="4"/>
  <c r="BE142" i="4"/>
  <c r="BE144" i="4"/>
  <c r="BE148" i="4"/>
  <c r="BE154" i="4"/>
  <c r="BE172" i="4"/>
  <c r="BE188" i="4"/>
  <c r="BE190" i="4"/>
  <c r="BE202" i="4"/>
  <c r="BE210" i="4"/>
  <c r="BE212" i="4"/>
  <c r="BE216" i="4"/>
  <c r="BE218" i="4"/>
  <c r="BE226" i="4"/>
  <c r="BE232" i="4"/>
  <c r="BE240" i="4"/>
  <c r="BE257" i="4"/>
  <c r="BE266" i="4"/>
  <c r="BE89" i="4"/>
  <c r="BE244" i="4"/>
  <c r="BE252" i="4"/>
  <c r="BE114" i="4"/>
  <c r="BE116" i="4"/>
  <c r="BE138" i="4"/>
  <c r="BE164" i="4"/>
  <c r="BE184" i="4"/>
  <c r="BE186" i="4"/>
  <c r="BE224" i="4"/>
  <c r="BE234" i="4"/>
  <c r="BE182" i="4"/>
  <c r="BE192" i="4"/>
  <c r="BE196" i="4"/>
  <c r="BE206" i="4"/>
  <c r="BE208" i="4"/>
  <c r="BE230" i="4"/>
  <c r="BE250" i="4"/>
  <c r="F55" i="3"/>
  <c r="J79" i="3"/>
  <c r="BE87" i="3"/>
  <c r="BE98" i="3"/>
  <c r="BE107" i="3"/>
  <c r="BE115" i="3"/>
  <c r="BE119" i="3"/>
  <c r="BE128" i="3"/>
  <c r="BE130" i="3"/>
  <c r="BE139" i="3"/>
  <c r="BE140" i="3"/>
  <c r="BE143" i="3"/>
  <c r="BE145" i="3"/>
  <c r="BE154" i="3"/>
  <c r="BE186" i="3"/>
  <c r="BE192" i="3"/>
  <c r="BE197" i="3"/>
  <c r="BE205" i="3"/>
  <c r="BE220" i="3"/>
  <c r="BE222" i="3"/>
  <c r="BE226" i="3"/>
  <c r="BE228" i="3"/>
  <c r="BE112" i="3"/>
  <c r="BE148" i="3"/>
  <c r="BE158" i="3"/>
  <c r="BE160" i="3"/>
  <c r="BE175" i="3"/>
  <c r="BE178" i="3"/>
  <c r="BE182" i="3"/>
  <c r="BE211" i="3"/>
  <c r="BE216" i="3"/>
  <c r="E48" i="3"/>
  <c r="BE93" i="3"/>
  <c r="BE109" i="3"/>
  <c r="BE136" i="3"/>
  <c r="BE161" i="3"/>
  <c r="BE166" i="3"/>
  <c r="BE180" i="3"/>
  <c r="BE183" i="3"/>
  <c r="BE200" i="3"/>
  <c r="BE209" i="3"/>
  <c r="BE203" i="3"/>
  <c r="BE218" i="3"/>
  <c r="BE89" i="3"/>
  <c r="BE95" i="3"/>
  <c r="BE101" i="3"/>
  <c r="BE102" i="3"/>
  <c r="BE110" i="3"/>
  <c r="BE132" i="3"/>
  <c r="BE142" i="3"/>
  <c r="BE155" i="3"/>
  <c r="BE163" i="3"/>
  <c r="BE164" i="3"/>
  <c r="BE167" i="3"/>
  <c r="BE169" i="3"/>
  <c r="BE173" i="3"/>
  <c r="BE185" i="3"/>
  <c r="BE189" i="3"/>
  <c r="BE191" i="3"/>
  <c r="BE215" i="3"/>
  <c r="J1135" i="2"/>
  <c r="J70" i="2" s="1"/>
  <c r="BE121" i="3"/>
  <c r="BE125" i="3"/>
  <c r="BE151" i="3"/>
  <c r="BE152" i="3"/>
  <c r="BE157" i="3"/>
  <c r="BE170" i="3"/>
  <c r="BE176" i="3"/>
  <c r="BE194" i="3"/>
  <c r="BE195" i="3"/>
  <c r="BE198" i="3"/>
  <c r="BE224" i="3"/>
  <c r="BE90" i="3"/>
  <c r="BE92" i="3"/>
  <c r="BE97" i="3"/>
  <c r="BE100" i="3"/>
  <c r="BE104" i="3"/>
  <c r="BE105" i="3"/>
  <c r="BE122" i="3"/>
  <c r="BE124" i="3"/>
  <c r="BE135" i="3"/>
  <c r="BE138" i="3"/>
  <c r="BE146" i="3"/>
  <c r="BE172" i="3"/>
  <c r="BE188" i="3"/>
  <c r="BE96" i="3"/>
  <c r="BE113" i="3"/>
  <c r="BE127" i="3"/>
  <c r="BE133" i="3"/>
  <c r="BE149" i="3"/>
  <c r="BE207" i="3"/>
  <c r="BE213" i="3"/>
  <c r="E48" i="2"/>
  <c r="BE109" i="2"/>
  <c r="BE126" i="2"/>
  <c r="BE138" i="2"/>
  <c r="BE161" i="2"/>
  <c r="BE345" i="2"/>
  <c r="BE491" i="2"/>
  <c r="BE496" i="2"/>
  <c r="BE532" i="2"/>
  <c r="BE546" i="2"/>
  <c r="BE924" i="2"/>
  <c r="BE970" i="2"/>
  <c r="BE972" i="2"/>
  <c r="BE980" i="2"/>
  <c r="BE994" i="2"/>
  <c r="BE1054" i="2"/>
  <c r="BE1211" i="2"/>
  <c r="BE1255" i="2"/>
  <c r="BE1280" i="2"/>
  <c r="BE1282" i="2"/>
  <c r="BE1285" i="2"/>
  <c r="BE1293" i="2"/>
  <c r="BE1340" i="2"/>
  <c r="BE1371" i="2"/>
  <c r="BE1394" i="2"/>
  <c r="BE1401" i="2"/>
  <c r="BE1403" i="2"/>
  <c r="BE100" i="2"/>
  <c r="BE143" i="2"/>
  <c r="BE234" i="2"/>
  <c r="BE306" i="2"/>
  <c r="BE516" i="2"/>
  <c r="BE614" i="2"/>
  <c r="BE683" i="2"/>
  <c r="BE724" i="2"/>
  <c r="BE742" i="2"/>
  <c r="BE759" i="2"/>
  <c r="BE839" i="2"/>
  <c r="BE948" i="2"/>
  <c r="BE1121" i="2"/>
  <c r="BE1126" i="2"/>
  <c r="BE1226" i="2"/>
  <c r="BE1233" i="2"/>
  <c r="BE1235" i="2"/>
  <c r="BE1242" i="2"/>
  <c r="BE1244" i="2"/>
  <c r="BE1320" i="2"/>
  <c r="BE1322" i="2"/>
  <c r="BE1336" i="2"/>
  <c r="BE1354" i="2"/>
  <c r="J52" i="2"/>
  <c r="BE229" i="2"/>
  <c r="BE1372" i="2"/>
  <c r="BE1373" i="2"/>
  <c r="BE1377" i="2"/>
  <c r="BE1387" i="2"/>
  <c r="F94" i="2"/>
  <c r="BE118" i="2"/>
  <c r="BE132" i="2"/>
  <c r="BE154" i="2"/>
  <c r="BE272" i="2"/>
  <c r="BE275" i="2"/>
  <c r="BE300" i="2"/>
  <c r="BE334" i="2"/>
  <c r="BE627" i="2"/>
  <c r="BE634" i="2"/>
  <c r="BE647" i="2"/>
  <c r="BE802" i="2"/>
  <c r="BE1039" i="2"/>
  <c r="BE1071" i="2"/>
  <c r="BE1136" i="2"/>
  <c r="BE1179" i="2"/>
  <c r="BE1181" i="2"/>
  <c r="BE1317" i="2"/>
  <c r="BE192" i="2"/>
  <c r="BE315" i="2"/>
  <c r="BE332" i="2"/>
  <c r="BE362" i="2"/>
  <c r="BE364" i="2"/>
  <c r="BE593" i="2"/>
  <c r="BE603" i="2"/>
  <c r="BE640" i="2"/>
  <c r="BE697" i="2"/>
  <c r="BE1002" i="2"/>
  <c r="BE1020" i="2"/>
  <c r="BE1062" i="2"/>
  <c r="BE1065" i="2"/>
  <c r="BE1148" i="2"/>
  <c r="BE1165" i="2"/>
  <c r="BE1213" i="2"/>
  <c r="BE1223" i="2"/>
  <c r="BE1302" i="2"/>
  <c r="BE1304" i="2"/>
  <c r="BE1312" i="2"/>
  <c r="BE1314" i="2"/>
  <c r="BE1344" i="2"/>
  <c r="BE1380" i="2"/>
  <c r="BE178" i="2"/>
  <c r="BE184" i="2"/>
  <c r="BE190" i="2"/>
  <c r="BE338" i="2"/>
  <c r="BE371" i="2"/>
  <c r="BE393" i="2"/>
  <c r="BE424" i="2"/>
  <c r="BE441" i="2"/>
  <c r="BE524" i="2"/>
  <c r="BE554" i="2"/>
  <c r="BE612" i="2"/>
  <c r="BE635" i="2"/>
  <c r="BE654" i="2"/>
  <c r="BE661" i="2"/>
  <c r="BE668" i="2"/>
  <c r="BE800" i="2"/>
  <c r="BE809" i="2"/>
  <c r="BE883" i="2"/>
  <c r="BE902" i="2"/>
  <c r="BE955" i="2"/>
  <c r="BE963" i="2"/>
  <c r="BE987" i="2"/>
  <c r="BE1061" i="2"/>
  <c r="BE1079" i="2"/>
  <c r="BE1150" i="2"/>
  <c r="BE1167" i="2"/>
  <c r="BE1195" i="2"/>
  <c r="BE1253" i="2"/>
  <c r="BE1262" i="2"/>
  <c r="BE1271" i="2"/>
  <c r="BE1355" i="2"/>
  <c r="BE1363" i="2"/>
  <c r="BE237" i="2"/>
  <c r="BE342" i="2"/>
  <c r="BE400" i="2"/>
  <c r="BE404" i="2"/>
  <c r="BE483" i="2"/>
  <c r="BE485" i="2"/>
  <c r="BE506" i="2"/>
  <c r="BE695" i="2"/>
  <c r="BE705" i="2"/>
  <c r="BE715" i="2"/>
  <c r="BE829" i="2"/>
  <c r="BE861" i="2"/>
  <c r="BE904" i="2"/>
  <c r="BE914" i="2"/>
  <c r="BE934" i="2"/>
  <c r="BE1022" i="2"/>
  <c r="BE1046" i="2"/>
  <c r="BE1093" i="2"/>
  <c r="BE1113" i="2"/>
  <c r="BE1132" i="2"/>
  <c r="BE1221" i="2"/>
  <c r="BE1295" i="2"/>
  <c r="BE1329" i="2"/>
  <c r="BE1334" i="2"/>
  <c r="BE1338" i="2"/>
  <c r="BE1347" i="2"/>
  <c r="BE1362" i="2"/>
  <c r="BE313" i="2"/>
  <c r="BE353" i="2"/>
  <c r="BE355" i="2"/>
  <c r="BE443" i="2"/>
  <c r="BE463" i="2"/>
  <c r="BE476" i="2"/>
  <c r="BE669" i="2"/>
  <c r="BE722" i="2"/>
  <c r="BE776" i="2"/>
  <c r="BE787" i="2"/>
  <c r="BE819" i="2"/>
  <c r="BE912" i="2"/>
  <c r="BE1053" i="2"/>
  <c r="BE1086" i="2"/>
  <c r="BE1103" i="2"/>
  <c r="BE1197" i="2"/>
  <c r="BE1273" i="2"/>
  <c r="BE1366" i="2"/>
  <c r="F34" i="2"/>
  <c r="BA55" i="1" s="1"/>
  <c r="F35" i="2"/>
  <c r="BB55" i="1" s="1"/>
  <c r="J34" i="2"/>
  <c r="AW55" i="1"/>
  <c r="F35" i="4"/>
  <c r="BB57" i="1" s="1"/>
  <c r="F34" i="5"/>
  <c r="BA58" i="1"/>
  <c r="F35" i="5"/>
  <c r="BB58" i="1"/>
  <c r="J34" i="3"/>
  <c r="AW56" i="1" s="1"/>
  <c r="F37" i="4"/>
  <c r="BD57" i="1"/>
  <c r="F36" i="3"/>
  <c r="BC56" i="1"/>
  <c r="F36" i="4"/>
  <c r="BC57" i="1" s="1"/>
  <c r="J34" i="5"/>
  <c r="AW58" i="1"/>
  <c r="F37" i="5"/>
  <c r="BD58" i="1"/>
  <c r="F36" i="5"/>
  <c r="BC58" i="1" s="1"/>
  <c r="F36" i="2"/>
  <c r="BC55" i="1" s="1"/>
  <c r="F34" i="4"/>
  <c r="BA57" i="1" s="1"/>
  <c r="F37" i="2"/>
  <c r="BD55" i="1" s="1"/>
  <c r="F35" i="3"/>
  <c r="BB56" i="1" s="1"/>
  <c r="F37" i="3"/>
  <c r="BD56" i="1" s="1"/>
  <c r="F34" i="3"/>
  <c r="BA56" i="1"/>
  <c r="J34" i="4"/>
  <c r="AW57" i="1" s="1"/>
  <c r="J256" i="4" l="1"/>
  <c r="J65" i="4" s="1"/>
  <c r="BK98" i="2"/>
  <c r="J98" i="2" s="1"/>
  <c r="J60" i="2" s="1"/>
  <c r="T98" i="2"/>
  <c r="P98" i="2"/>
  <c r="P1134" i="2"/>
  <c r="P248" i="4"/>
  <c r="P86" i="4" s="1"/>
  <c r="AU57" i="1" s="1"/>
  <c r="BK1134" i="2"/>
  <c r="J1134" i="2" s="1"/>
  <c r="J69" i="2" s="1"/>
  <c r="R248" i="4"/>
  <c r="R85" i="3"/>
  <c r="R87" i="4"/>
  <c r="R86" i="4" s="1"/>
  <c r="T201" i="3"/>
  <c r="T85" i="3"/>
  <c r="BK201" i="3"/>
  <c r="J201" i="3" s="1"/>
  <c r="J63" i="3" s="1"/>
  <c r="T1134" i="2"/>
  <c r="R1134" i="2"/>
  <c r="R97" i="2"/>
  <c r="BK85" i="3"/>
  <c r="J85" i="3" s="1"/>
  <c r="J30" i="3" s="1"/>
  <c r="AG56" i="1" s="1"/>
  <c r="T86" i="4"/>
  <c r="BK86" i="5"/>
  <c r="BK85" i="5" s="1"/>
  <c r="J85" i="5" s="1"/>
  <c r="J30" i="5" s="1"/>
  <c r="AG58" i="1" s="1"/>
  <c r="AG57" i="1"/>
  <c r="J59" i="4"/>
  <c r="J87" i="4"/>
  <c r="J60" i="4"/>
  <c r="BA54" i="1"/>
  <c r="AW54" i="1"/>
  <c r="AK30" i="1" s="1"/>
  <c r="J33" i="2"/>
  <c r="AV55" i="1" s="1"/>
  <c r="AT55" i="1" s="1"/>
  <c r="J33" i="5"/>
  <c r="AV58" i="1"/>
  <c r="AT58" i="1"/>
  <c r="F33" i="5"/>
  <c r="AZ58" i="1" s="1"/>
  <c r="BB54" i="1"/>
  <c r="W31" i="1"/>
  <c r="BD54" i="1"/>
  <c r="W33" i="1" s="1"/>
  <c r="BC54" i="1"/>
  <c r="AY54" i="1" s="1"/>
  <c r="J33" i="3"/>
  <c r="AV56" i="1" s="1"/>
  <c r="AT56" i="1" s="1"/>
  <c r="F33" i="2"/>
  <c r="AZ55" i="1" s="1"/>
  <c r="F33" i="4"/>
  <c r="AZ57" i="1" s="1"/>
  <c r="F33" i="3"/>
  <c r="AZ56" i="1" s="1"/>
  <c r="J33" i="4"/>
  <c r="AV57" i="1" s="1"/>
  <c r="AT57" i="1" s="1"/>
  <c r="AN57" i="1" s="1"/>
  <c r="AN56" i="1" l="1"/>
  <c r="BK97" i="2"/>
  <c r="J97" i="2" s="1"/>
  <c r="J59" i="2" s="1"/>
  <c r="P97" i="2"/>
  <c r="AU55" i="1" s="1"/>
  <c r="AU54" i="1" s="1"/>
  <c r="T97" i="2"/>
  <c r="J59" i="5"/>
  <c r="J59" i="3"/>
  <c r="J86" i="5"/>
  <c r="J60" i="5"/>
  <c r="J39" i="5"/>
  <c r="J39" i="4"/>
  <c r="J39" i="3"/>
  <c r="AN58" i="1"/>
  <c r="AX54" i="1"/>
  <c r="W32" i="1"/>
  <c r="J30" i="2"/>
  <c r="AG55" i="1"/>
  <c r="AG54" i="1"/>
  <c r="AK26" i="1" s="1"/>
  <c r="AZ54" i="1"/>
  <c r="AV54" i="1" s="1"/>
  <c r="AK29" i="1" s="1"/>
  <c r="W30" i="1"/>
  <c r="AK35" i="1" l="1"/>
  <c r="J39" i="2"/>
  <c r="AN55" i="1"/>
  <c r="AT54" i="1"/>
  <c r="W29" i="1"/>
  <c r="AN54" i="1" l="1"/>
</calcChain>
</file>

<file path=xl/sharedStrings.xml><?xml version="1.0" encoding="utf-8"?>
<sst xmlns="http://schemas.openxmlformats.org/spreadsheetml/2006/main" count="17041" uniqueCount="2213">
  <si>
    <t>Export Komplet</t>
  </si>
  <si>
    <t>VZ</t>
  </si>
  <si>
    <t>2.0</t>
  </si>
  <si>
    <t>ZAMOK</t>
  </si>
  <si>
    <t>False</t>
  </si>
  <si>
    <t>{8720115a-4951-456e-89b4-12c4a9c4eca8}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</si>
  <si>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</si>
  <si>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</si>
  <si>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</si>
  <si>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</si>
  <si>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</si>
  <si>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</si>
  <si>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</si>
  <si>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</si>
  <si>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230003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</si>
  <si>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</si>
  <si>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</si>
  <si>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Dětský bazén - Sportovní a rekreační areál Brumov - Bylnice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</si>
  <si>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</si>
  <si>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</si>
  <si>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</si>
  <si>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</si>
  <si>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</si>
  <si>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</si>
  <si>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</si>
  <si>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</si>
  <si>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Městský úřad Brumov-Bylnice</t>
  </si>
  <si>
    <t>DIČ:</t>
  </si>
  <si>
    <t>Uchazeč:</t>
  </si>
  <si>
    <t>Vyplň údaj</t>
  </si>
  <si>
    <t>Projektant:</t>
  </si>
  <si>
    <t>65912535</t>
  </si>
  <si>
    <t>Michal Pospíšil</t>
  </si>
  <si>
    <t>CZ7404195678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</si>
  <si>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</si>
  <si>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</si>
  <si>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</si>
  <si>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</si>
  <si>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</si>
  <si>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</si>
  <si>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</si>
  <si>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</si>
  <si>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</si>
  <si>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</si>
  <si>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</si>
  <si>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</si>
  <si>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</si>
  <si>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</si>
  <si>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</si>
  <si>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</si>
  <si>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</si>
  <si>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</si>
  <si>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</si>
  <si>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</si>
  <si>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</si>
  <si>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</si>
  <si>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</si>
  <si>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</si>
  <si>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</si>
  <si>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</si>
  <si>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</si>
  <si>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</si>
  <si>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</si>
  <si>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</si>
  <si>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</si>
  <si>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</si>
  <si>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</si>
  <si>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</si>
  <si>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</si>
  <si>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</si>
  <si>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</si>
  <si>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</si>
  <si>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</si>
  <si>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</si>
  <si>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</si>
  <si>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</si>
  <si>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</si>
  <si>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</si>
  <si>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část</t>
  </si>
  <si>
    <t>STA</t>
  </si>
  <si>
    <t>1</t>
  </si>
  <si>
    <t>{c5538929-292b-40db-b47e-e98162172d5c}</t>
  </si>
  <si>
    <t>2</t>
  </si>
  <si>
    <t>SO02</t>
  </si>
  <si>
    <t>Silnoproudá elektrotechnika</t>
  </si>
  <si>
    <t>{e34e77a5-2271-4d75-87ef-553f8937b2a7}</t>
  </si>
  <si>
    <t>SO03</t>
  </si>
  <si>
    <t>Technologie a zdravotechnické instalace</t>
  </si>
  <si>
    <t>{e00dd3ef-1769-41bc-a1f0-66bfa05962af}</t>
  </si>
  <si>
    <t>SO04</t>
  </si>
  <si>
    <t>Vedlejší rozpočtové náklady</t>
  </si>
  <si>
    <t>{7f1858a3-edd5-4c46-85c9-02a4fa69f2b3}</t>
  </si>
  <si>
    <t>KRYCÍ LIST SOUPISU PRACÍ</t>
  </si>
  <si>
    <t>Objekt:</t>
  </si>
  <si>
    <t>SO01 -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</si>
  <si>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</si>
  <si>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</si>
  <si>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</si>
  <si>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</si>
  <si>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</si>
  <si>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</si>
  <si>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</si>
  <si>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</si>
  <si>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</si>
  <si>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</si>
  <si>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</si>
  <si>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</si>
  <si>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</si>
  <si>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</si>
  <si>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</si>
  <si>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</si>
  <si>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</si>
  <si>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</si>
  <si>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</si>
  <si>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</si>
  <si>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</si>
  <si>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781 - Dokončovací práce - obklady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</si>
  <si>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</si>
  <si>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</si>
  <si>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</si>
  <si>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</si>
  <si>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</si>
  <si>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</si>
  <si>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</si>
  <si>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</si>
  <si>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</si>
  <si>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</si>
  <si>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</si>
  <si>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</si>
  <si>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</si>
  <si>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</si>
  <si>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</si>
  <si>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</si>
  <si>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</si>
  <si>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</si>
  <si>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</si>
  <si>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</si>
  <si>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</si>
  <si>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CS ÚRS 2023 01</t>
  </si>
  <si>
    <t>4</t>
  </si>
  <si>
    <t>-1430201396</t>
  </si>
  <si>
    <t>Online PSC</t>
  </si>
  <si>
    <t>https://podminky.urs.cz/item/CS_URS_2023_01/113106121</t>
  </si>
  <si>
    <t>VV</t>
  </si>
  <si>
    <t>výkr.č. D.1.2. - 01</t>
  </si>
  <si>
    <t>v místě nového dětského bazénu</t>
  </si>
  <si>
    <t>10,50*0,90</t>
  </si>
  <si>
    <t>2,0*1,50</t>
  </si>
  <si>
    <t>dřevěný přístřešek, občerstvení</t>
  </si>
  <si>
    <t>7,30*0,90+6,55*0,60+3,65*1,20</t>
  </si>
  <si>
    <t>Součet</t>
  </si>
  <si>
    <t>113107122</t>
  </si>
  <si>
    <t>Odstranění podkladů nebo krytů ručně s přemístěním hmot na skládku na vzdálenost do 3 m nebo s naložením na dopravní prostředek z kameniva hrubého drceného, o tl. vrstvy přes 100 do 200 mm</t>
  </si>
  <si>
    <t>-1080218209</t>
  </si>
  <si>
    <t>https://podminky.urs.cz/item/CS_URS_2023_01/113107122</t>
  </si>
  <si>
    <t>v místě nového dětského bazénu - podklad rozebrané betonové dlažby</t>
  </si>
  <si>
    <t>3</t>
  </si>
  <si>
    <t>113204111</t>
  </si>
  <si>
    <t>Vytrhání obrub s vybouráním lože, s přemístěním hmot na skládku na vzdálenost do 3 m nebo s naložením na dopravní prostředek záhonových</t>
  </si>
  <si>
    <t>m</t>
  </si>
  <si>
    <t>641441573</t>
  </si>
  <si>
    <t>https://podminky.urs.cz/item/CS_URS_2023_01/113204111</t>
  </si>
  <si>
    <t>4,205+9,765+1,50*2+2,0</t>
  </si>
  <si>
    <t>15,0+1,80</t>
  </si>
  <si>
    <t>121112003</t>
  </si>
  <si>
    <t>Sejmutí ornice ručně při souvislé ploše, tl. vrstvy do 200 mm</t>
  </si>
  <si>
    <t>-517668680</t>
  </si>
  <si>
    <t>https://podminky.urs.cz/item/CS_URS_2023_01/121112003</t>
  </si>
  <si>
    <t>pro nové kamenivo pod stávajícím tobogánem</t>
  </si>
  <si>
    <t>8,675*5,755*0,15</t>
  </si>
  <si>
    <t>5</t>
  </si>
  <si>
    <t>121151113</t>
  </si>
  <si>
    <t>Sejmutí ornice strojně při souvislé ploše přes 100 do 500 m2, tl. vrstvy do 200 mm</t>
  </si>
  <si>
    <t>-1967684683</t>
  </si>
  <si>
    <t>https://podminky.urs.cz/item/CS_URS_2023_01/121151113</t>
  </si>
  <si>
    <t>v místě nového dětského bazénu a dlážděných ploch</t>
  </si>
  <si>
    <t>(112,95+(2,40*21,40)+29,56+2,0*2,0)</t>
  </si>
  <si>
    <t>6</t>
  </si>
  <si>
    <t>122251102</t>
  </si>
  <si>
    <t>Odkopávky a prokopávky nezapažené strojně v hornině třídy těžitelnosti I skupiny 3 přes 20 do 50 m3</t>
  </si>
  <si>
    <t>m3</t>
  </si>
  <si>
    <t>1809992623</t>
  </si>
  <si>
    <t>https://podminky.urs.cz/item/CS_URS_2023_01/122251102</t>
  </si>
  <si>
    <t>odkopání svahu v místě strojovny technologie</t>
  </si>
  <si>
    <t>(7,0*5,0*1,80)/2</t>
  </si>
  <si>
    <t>7</t>
  </si>
  <si>
    <t>131251103</t>
  </si>
  <si>
    <t>Hloubení nezapažených jam a zářezů strojně s urovnáním dna do předepsaného profilu a spádu v hornině třídy těžitelnosti I skupiny 3 přes 50 do 100 m3</t>
  </si>
  <si>
    <t>-2117486122</t>
  </si>
  <si>
    <t>https://podminky.urs.cz/item/CS_URS_2023_01/131251103</t>
  </si>
  <si>
    <t>pro těleso nového dětského bazénu</t>
  </si>
  <si>
    <t>11,0*8,0*0,70</t>
  </si>
  <si>
    <t>Mezisoučet</t>
  </si>
  <si>
    <t>výkr.č. D.1.2. - 12</t>
  </si>
  <si>
    <t>vsakovací jímka</t>
  </si>
  <si>
    <t>1,0*1,0*1,0</t>
  </si>
  <si>
    <t>8</t>
  </si>
  <si>
    <t>132212131</t>
  </si>
  <si>
    <t>Hloubení nezapažených rýh šířky do 800 mm ručně s urovnáním dna do předepsaného profilu a spádu v hornině třídy těžitelnosti I skupiny 3 soudržných</t>
  </si>
  <si>
    <t>623087956</t>
  </si>
  <si>
    <t>https://podminky.urs.cz/item/CS_URS_2023_01/132212131</t>
  </si>
  <si>
    <t>výkr.č. D.1.2.-02</t>
  </si>
  <si>
    <t>výkr.č. D.1.2.-05</t>
  </si>
  <si>
    <t>přívod plynného chlóru pro dětský bazén</t>
  </si>
  <si>
    <t>(8,0+3,50)*0,80*0,80</t>
  </si>
  <si>
    <t>9</t>
  </si>
  <si>
    <t>132251253</t>
  </si>
  <si>
    <t>Hloubení nezapažených rýh šířky přes 800 do 2 000 mm strojně s urovnáním dna do předepsaného profilu a spádu v hornině třídy těžitelnosti I skupiny 3 přes 50 do 100 m3</t>
  </si>
  <si>
    <t>-772975096</t>
  </si>
  <si>
    <t>https://podminky.urs.cz/item/CS_URS_2023_01/132251253</t>
  </si>
  <si>
    <t>36,50*0,80*0,80</t>
  </si>
  <si>
    <t>výkr.č. D.1.4.-02</t>
  </si>
  <si>
    <t>výkopy pro technologické rozvody a přeložku areálového osvětlení</t>
  </si>
  <si>
    <t>9,0*1,0*1,20</t>
  </si>
  <si>
    <t>11,0*1,0*1,20</t>
  </si>
  <si>
    <t>18,0*1,0*1,20</t>
  </si>
  <si>
    <t>odvodnění dětského bazénu do stávající šachty</t>
  </si>
  <si>
    <t>14,0*1,0*1,30</t>
  </si>
  <si>
    <t>10</t>
  </si>
  <si>
    <t>133251101</t>
  </si>
  <si>
    <t>Hloubení nezapažených šachet strojně v hornině třídy těžitelnosti I skupiny 3 do 20 m3</t>
  </si>
  <si>
    <t>1852431889</t>
  </si>
  <si>
    <t>https://podminky.urs.cz/item/CS_URS_2023_01/133251101</t>
  </si>
  <si>
    <t>1,50*1,50*0,50</t>
  </si>
  <si>
    <t>(1,30*1,50*1,50)/2</t>
  </si>
  <si>
    <t>11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</si>
  <si>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</si>
  <si>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</si>
  <si>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-1852123145</t>
  </si>
  <si>
    <t>https://podminky.urs.cz/item/CS_URS_2023_01/162211311</t>
  </si>
  <si>
    <t>odtěžená ornice pod stávajícím tobogánem - přemístění na mezideponii</t>
  </si>
  <si>
    <t>12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</si>
  <si>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</si>
  <si>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</si>
  <si>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136128024</t>
  </si>
  <si>
    <t>https://podminky.urs.cz/item/CS_URS_2023_01/162211319</t>
  </si>
  <si>
    <t>13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</si>
  <si>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</si>
  <si>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</si>
  <si>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-319101669</t>
  </si>
  <si>
    <t>https://podminky.urs.cz/item/CS_URS_2023_01/162251102</t>
  </si>
  <si>
    <t>PRO PŘEMÍSTĚNÍ NA MEZIDEPONII</t>
  </si>
  <si>
    <t>výkr.č. D.1.2. - 12 - hloubení šachet</t>
  </si>
  <si>
    <t>14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</si>
  <si>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</si>
  <si>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</si>
  <si>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-1121559372</t>
  </si>
  <si>
    <t>https://podminky.urs.cz/item/CS_URS_2023_01/162751117</t>
  </si>
  <si>
    <t>PRO ODVOZ NA SKLÁDKU</t>
  </si>
  <si>
    <t>191,208-74,314+11,814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</si>
  <si>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</si>
  <si>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</si>
  <si>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-343906204</t>
  </si>
  <si>
    <t>https://podminky.urs.cz/item/CS_URS_2023_01/162751119</t>
  </si>
  <si>
    <t>128,708*8 "Přepočtené koeficientem množství</t>
  </si>
  <si>
    <t>16</t>
  </si>
  <si>
    <t>167151111</t>
  </si>
  <si>
    <t>Nakládání, skládání a překládání neulehlého výkopku nebo sypaniny strojně nakládání, množství přes 100 m3, z hornin třídy těžitelnosti I, skupiny 1 až 3</t>
  </si>
  <si>
    <t>937259696</t>
  </si>
  <si>
    <t>https://podminky.urs.cz/item/CS_URS_2023_01/167151111</t>
  </si>
  <si>
    <t>17</t>
  </si>
  <si>
    <t>171201221</t>
  </si>
  <si>
    <t>Poplatek za uložení stavebního odpadu na skládce (skládkovné) zeminy a kamení zatříděného do Katalogu odpadů pod kódem 17 05 04</t>
  </si>
  <si>
    <t>t</t>
  </si>
  <si>
    <t>-282656270</t>
  </si>
  <si>
    <t>https://podminky.urs.cz/item/CS_URS_2023_01/171201221</t>
  </si>
  <si>
    <t>128,708*2 "Přepočtené koeficientem množství</t>
  </si>
  <si>
    <t>18</t>
  </si>
  <si>
    <t>174151101</t>
  </si>
  <si>
    <t>Zásyp sypaninou z jakékoliv horniny strojně s uložením výkopku ve vrstvách se zhutněním jam, šachet, rýh nebo kolem objektů v těchto vykopávkách</t>
  </si>
  <si>
    <t>-1331559702</t>
  </si>
  <si>
    <t>https://podminky.urs.cz/item/CS_URS_2023_01/174151101</t>
  </si>
  <si>
    <t>výkr.č. D.1.2. - 04</t>
  </si>
  <si>
    <t>kolem tělesa dětského bazénu</t>
  </si>
  <si>
    <t>(11,0*8,0-9,90*6,90)*0,60</t>
  </si>
  <si>
    <t>-(6,0*4,0*1,80)/2</t>
  </si>
  <si>
    <t>48,0*0,80*0,25</t>
  </si>
  <si>
    <t>9,0*1,0*0,80</t>
  </si>
  <si>
    <t>11,0*1,0*0,80</t>
  </si>
  <si>
    <t>18,0*1,0*0,80</t>
  </si>
  <si>
    <t>14,0*1,0*0,90</t>
  </si>
  <si>
    <t>19</t>
  </si>
  <si>
    <t>M</t>
  </si>
  <si>
    <t>58343930</t>
  </si>
  <si>
    <t>kamenivo drcené hrubé frakce 16/32</t>
  </si>
  <si>
    <t>-1795385463</t>
  </si>
  <si>
    <t>11,814*1,5 "Přepočtené koeficientem množství</t>
  </si>
  <si>
    <t>20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</si>
  <si>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</si>
  <si>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</si>
  <si>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1946181642</t>
  </si>
  <si>
    <t>https://podminky.urs.cz/item/CS_URS_2023_01/175111101</t>
  </si>
  <si>
    <t>(8,0+3,50)*0,80*0,40</t>
  </si>
  <si>
    <t>58331200</t>
  </si>
  <si>
    <t>štěrkopísek netříděný</t>
  </si>
  <si>
    <t>-1052976563</t>
  </si>
  <si>
    <t>3,68*2 "Přepočtené koeficientem množství</t>
  </si>
  <si>
    <t>22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</si>
  <si>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</si>
  <si>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</si>
  <si>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-418968646</t>
  </si>
  <si>
    <t>https://podminky.urs.cz/item/CS_URS_2023_01/175151101</t>
  </si>
  <si>
    <t>36,50*0,80*0,40</t>
  </si>
  <si>
    <t>9,0*1,0*0,30</t>
  </si>
  <si>
    <t>11,0*1,0*0,30</t>
  </si>
  <si>
    <t>18,0*1,0*0,30</t>
  </si>
  <si>
    <t>14,0*1,0*0,30</t>
  </si>
  <si>
    <t>23</t>
  </si>
  <si>
    <t>321336056</t>
  </si>
  <si>
    <t>27,28*2 "Přepočtené koeficientem množství</t>
  </si>
  <si>
    <t>24</t>
  </si>
  <si>
    <t>181351103</t>
  </si>
  <si>
    <t>Rozprostření a urovnání ornice v rovině nebo ve svahu sklonu do 1:5 strojně při souvislé ploše přes 100 do 500 m2, tl. vrstvy do 200 mm</t>
  </si>
  <si>
    <t>1546596714</t>
  </si>
  <si>
    <t>https://podminky.urs.cz/item/CS_URS_2023_01/181351103</t>
  </si>
  <si>
    <t>59,361/0,15</t>
  </si>
  <si>
    <t>25</t>
  </si>
  <si>
    <t>181411131</t>
  </si>
  <si>
    <t>Založení trávníku na půdě předem připravené plochy do 1000 m2 výsevem včetně utažení parkového v rovině nebo na svahu do 1:5</t>
  </si>
  <si>
    <t>1281083512</t>
  </si>
  <si>
    <t>https://podminky.urs.cz/item/CS_URS_2023_01/181411131</t>
  </si>
  <si>
    <t>26</t>
  </si>
  <si>
    <t>00572410</t>
  </si>
  <si>
    <t>osivo směs travní parková</t>
  </si>
  <si>
    <t>kg</t>
  </si>
  <si>
    <t>979011360</t>
  </si>
  <si>
    <t>395,74*0,015 "Přepočtené koeficientem množství</t>
  </si>
  <si>
    <t>Zakládání</t>
  </si>
  <si>
    <t>27</t>
  </si>
  <si>
    <t>211971110</t>
  </si>
  <si>
    <t>Zřízení opláštění výplně z geotextilie odvodňovacích žeber nebo trativodů v rýze nebo zářezu se stěnami šikmými o sklonu do 1:2</t>
  </si>
  <si>
    <t>-2147286671</t>
  </si>
  <si>
    <t>https://podminky.urs.cz/item/CS_URS_2023_01/211971110</t>
  </si>
  <si>
    <t>výkr.č. D.1.2. - 06</t>
  </si>
  <si>
    <t>výkr.č. D.1.2. - 07</t>
  </si>
  <si>
    <t>výkr.č. D.1.2. - 09</t>
  </si>
  <si>
    <t>opláštění drenážního potrubí</t>
  </si>
  <si>
    <t>((5,0+8,0+5,0+4,0)*0,60)*2</t>
  </si>
  <si>
    <t>28</t>
  </si>
  <si>
    <t>69311006</t>
  </si>
  <si>
    <t>geotextilie tkaná separační, filtrační, výztužná PP pevnost v tahu 15kN/m</t>
  </si>
  <si>
    <t>1589237502</t>
  </si>
  <si>
    <t>26,4*1,15 "Přepočtené koeficientem množství</t>
  </si>
  <si>
    <t>29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</si>
  <si>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</si>
  <si>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</si>
  <si>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-617699413</t>
  </si>
  <si>
    <t>https://podminky.urs.cz/item/CS_URS_2023_01/211971121</t>
  </si>
  <si>
    <t>1,0*1,0</t>
  </si>
  <si>
    <t>1,0*4*1,0</t>
  </si>
  <si>
    <t>30</t>
  </si>
  <si>
    <t>457285193</t>
  </si>
  <si>
    <t>5*1,15 "Přepočtené koeficientem množství</t>
  </si>
  <si>
    <t>31</t>
  </si>
  <si>
    <t>212755214</t>
  </si>
  <si>
    <t>Trativody bez lože z drenážních trubek plastových flexibilních D 100 mm</t>
  </si>
  <si>
    <t>587832966</t>
  </si>
  <si>
    <t>https://podminky.urs.cz/item/CS_URS_2023_01/212755214</t>
  </si>
  <si>
    <t>(5,0+8,0+5,0+4,0)*2</t>
  </si>
  <si>
    <t>32</t>
  </si>
  <si>
    <t>213311142</t>
  </si>
  <si>
    <t>Polštáře zhutněné pod základy ze štěrkopísku netříděného</t>
  </si>
  <si>
    <t>1155499541</t>
  </si>
  <si>
    <t>https://podminky.urs.cz/item/CS_URS_2023_01/213311142</t>
  </si>
  <si>
    <t>výkr.č. D.1.2. - 02</t>
  </si>
  <si>
    <t>pod žb. desku dětského bazénu</t>
  </si>
  <si>
    <t>10,0*7,0*0,20</t>
  </si>
  <si>
    <t>vypouštěcí šachta</t>
  </si>
  <si>
    <t>1,50*1,30*0,15</t>
  </si>
  <si>
    <t>pod základové pasy strojovny technologie</t>
  </si>
  <si>
    <t>(5,90+2,10)*2*0,50*0,15</t>
  </si>
  <si>
    <t>pod základové pasy opěrné zídky</t>
  </si>
  <si>
    <t>(4,425+1,675)*0,30*0,15</t>
  </si>
  <si>
    <t>2,65*0,20*0,15</t>
  </si>
  <si>
    <t>pod základovou desku strojovny technologie</t>
  </si>
  <si>
    <t>4,90*2,10*0,15</t>
  </si>
  <si>
    <t>33</t>
  </si>
  <si>
    <t>214500111</t>
  </si>
  <si>
    <t>Zřízení výplně rýhy s drenážním potrubím z trub DN do 200 štěrkem, pískem nebo štěrkopískem, výšky přes 200 do 300 mm</t>
  </si>
  <si>
    <t>-403660664</t>
  </si>
  <si>
    <t>https://podminky.urs.cz/item/CS_URS_2023_01/214500111</t>
  </si>
  <si>
    <t>34</t>
  </si>
  <si>
    <t>58344197</t>
  </si>
  <si>
    <t>štěrkodrť frakce 0/63</t>
  </si>
  <si>
    <t>753912314</t>
  </si>
  <si>
    <t>44,0*0,50*0,30</t>
  </si>
  <si>
    <t>6,6*1,8 "Přepočtené koeficientem množství</t>
  </si>
  <si>
    <t>35</t>
  </si>
  <si>
    <t>273321611</t>
  </si>
  <si>
    <t>Základy z betonu železového (bez výztuže) desky z betonu bez zvláštních nároků na prostředí tř. C 30/37</t>
  </si>
  <si>
    <t>1146109890</t>
  </si>
  <si>
    <t>https://podminky.urs.cz/item/CS_URS_2023_01/273321611</t>
  </si>
  <si>
    <t>žb. deska dětského bazénu</t>
  </si>
  <si>
    <t>"ztratné 10%"14,0*0,10</t>
  </si>
  <si>
    <t>"ztratné 10%"0,293*0,10</t>
  </si>
  <si>
    <t>strojovna technologie</t>
  </si>
  <si>
    <t>5,90*3,10*0,15</t>
  </si>
  <si>
    <t>"ztratné 10%"2,744*0,10</t>
  </si>
  <si>
    <t>36</t>
  </si>
  <si>
    <t>273351121</t>
  </si>
  <si>
    <t>Bednění základů desek zřízení</t>
  </si>
  <si>
    <t>709421795</t>
  </si>
  <si>
    <t>https://podminky.urs.cz/item/CS_URS_2023_01/273351121</t>
  </si>
  <si>
    <t>(10,0+7,0)*2*0,30</t>
  </si>
  <si>
    <t>(1,50+1,30)*2*0,30</t>
  </si>
  <si>
    <t>(5,90+3,10)*2*0,30</t>
  </si>
  <si>
    <t>37</t>
  </si>
  <si>
    <t>273351122</t>
  </si>
  <si>
    <t>Bednění základů desek odstranění</t>
  </si>
  <si>
    <t>1695617896</t>
  </si>
  <si>
    <t>https://podminky.urs.cz/item/CS_URS_2023_01/273351122</t>
  </si>
  <si>
    <t>38</t>
  </si>
  <si>
    <t>273362021</t>
  </si>
  <si>
    <t>Výztuž základů desek ze svařovaných sítí z drátů typu KARI</t>
  </si>
  <si>
    <t>-118870867</t>
  </si>
  <si>
    <t>https://podminky.urs.cz/item/CS_URS_2023_01/273362021</t>
  </si>
  <si>
    <t>žb. deska dětského bazénu - KARI síť 150 x 150 x 8 mm</t>
  </si>
  <si>
    <t>10,0*7,0*5,36*0,001</t>
  </si>
  <si>
    <t>"přesahy 20%"0,375*0,20</t>
  </si>
  <si>
    <t>vypouštěcí šachta - KARI síť 150 x 150 x 8 mm</t>
  </si>
  <si>
    <t>1,50*1,30*5,36*0,0014</t>
  </si>
  <si>
    <t>"přesahy 20%"0,015*0,10</t>
  </si>
  <si>
    <t>strojovna technologie - KARI síť 150 x 150 x 8 mm</t>
  </si>
  <si>
    <t>5,90*3,10*5,36*0,001</t>
  </si>
  <si>
    <t>"přesahy 20%"0,098*0,10</t>
  </si>
  <si>
    <t>39</t>
  </si>
  <si>
    <t>274313711</t>
  </si>
  <si>
    <t>Základy z betonu prostého pasy betonu kamenem neprokládaného tř. C 20/25</t>
  </si>
  <si>
    <t>-1083730204</t>
  </si>
  <si>
    <t>https://podminky.urs.cz/item/CS_URS_2023_01/274313711</t>
  </si>
  <si>
    <t>(5,90+2,10)*2*0,50*1,0</t>
  </si>
  <si>
    <t>opěrná zídky</t>
  </si>
  <si>
    <t>(4,425+1,675)*0,30*0,75</t>
  </si>
  <si>
    <t>vyrovnávací vrstva pod tvárnice ztraceného bednění</t>
  </si>
  <si>
    <t>2,65*0,20*0,10</t>
  </si>
  <si>
    <t>"ztratné 10%"9,426*0,10</t>
  </si>
  <si>
    <t>40</t>
  </si>
  <si>
    <t>274351121</t>
  </si>
  <si>
    <t>Bednění základů pasů rovné zřízení</t>
  </si>
  <si>
    <t>-497709810</t>
  </si>
  <si>
    <t>https://podminky.urs.cz/item/CS_URS_2023_01/274351121</t>
  </si>
  <si>
    <t>základové pasy strojovny technologie</t>
  </si>
  <si>
    <t>(5,90+2,10)*2*0,50*2</t>
  </si>
  <si>
    <t>41</t>
  </si>
  <si>
    <t>274351122</t>
  </si>
  <si>
    <t>Bednění základů pasů rovné odstranění</t>
  </si>
  <si>
    <t>540826454</t>
  </si>
  <si>
    <t>https://podminky.urs.cz/item/CS_URS_2023_01/274351122</t>
  </si>
  <si>
    <t>42</t>
  </si>
  <si>
    <t>275313611</t>
  </si>
  <si>
    <t>Základy z betonu prostého patky a bloky z betonu kamenem neprokládaného tř. C 16/20</t>
  </si>
  <si>
    <t>1901659511</t>
  </si>
  <si>
    <t>https://podminky.urs.cz/item/CS_URS_2023_01/275313611</t>
  </si>
  <si>
    <t>základové patky pro madla dětského bazénu</t>
  </si>
  <si>
    <t>(0,30*0,25*0,25)*2</t>
  </si>
  <si>
    <t>43</t>
  </si>
  <si>
    <t>275322511</t>
  </si>
  <si>
    <t>Základy z betonu železového (bez výztuže) patky z betonu se zvýšenými nároky na prostředí tř. C 25/30</t>
  </si>
  <si>
    <t>-1817281647</t>
  </si>
  <si>
    <t>https://podminky.urs.cz/item/CS_URS_2023_01/275322511</t>
  </si>
  <si>
    <t>betonový sokl pod čerpadla</t>
  </si>
  <si>
    <t>0,75*0,75*0,65</t>
  </si>
  <si>
    <t>44</t>
  </si>
  <si>
    <t>275351121</t>
  </si>
  <si>
    <t>Bednění základů patek zřízení</t>
  </si>
  <si>
    <t>-638083398</t>
  </si>
  <si>
    <t>https://podminky.urs.cz/item/CS_URS_2023_01/275351121</t>
  </si>
  <si>
    <t>((0,30+0,25)*2*0,30)*2</t>
  </si>
  <si>
    <t>(0,75*4)*0,80</t>
  </si>
  <si>
    <t>45</t>
  </si>
  <si>
    <t>275351122</t>
  </si>
  <si>
    <t>Bednění základů patek odstranění</t>
  </si>
  <si>
    <t>793695287</t>
  </si>
  <si>
    <t>https://podminky.urs.cz/item/CS_URS_2023_01/275351122</t>
  </si>
  <si>
    <t>46</t>
  </si>
  <si>
    <t>275362021</t>
  </si>
  <si>
    <t>Výztuž základů patek ze svařovaných sítí z drátů typu KARI</t>
  </si>
  <si>
    <t>-1590061424</t>
  </si>
  <si>
    <t>https://podminky.urs.cz/item/CS_URS_2023_01/275362021</t>
  </si>
  <si>
    <t>KARI síť 150 x 150 x 6 mm</t>
  </si>
  <si>
    <t>((0,75*4)*0,60)*3,03*0,001</t>
  </si>
  <si>
    <t>"přesahy 20%"0,005*0,20</t>
  </si>
  <si>
    <t>Svislé a kompletní konstrukce</t>
  </si>
  <si>
    <t>47</t>
  </si>
  <si>
    <t>311113141</t>
  </si>
  <si>
    <t>Nadzákladové zdi z tvárnic ztraceného bednění betonových hladkých, včetně výplně z betonu třídy C 20/25, tloušťky zdiva 150 mm</t>
  </si>
  <si>
    <t>326017070</t>
  </si>
  <si>
    <t>https://podminky.urs.cz/item/CS_URS_2023_01/311113141</t>
  </si>
  <si>
    <t>strojovna technologie - opěrná zídka</t>
  </si>
  <si>
    <t>(4,725+1,675)*0,50</t>
  </si>
  <si>
    <t>2,45*0,75</t>
  </si>
  <si>
    <t>48</t>
  </si>
  <si>
    <t>311113142</t>
  </si>
  <si>
    <t>Nadzákladové zdi z tvárnic ztraceného bednění betonových hladkých, včetně výplně z betonu třídy C 20/25, tloušťky zdiva přes 150 do 200 mm</t>
  </si>
  <si>
    <t>109713615</t>
  </si>
  <si>
    <t>https://podminky.urs.cz/item/CS_URS_2023_01/311113142</t>
  </si>
  <si>
    <t xml:space="preserve">vypouštěcí šachta </t>
  </si>
  <si>
    <t>1,60*1,50</t>
  </si>
  <si>
    <t>1,60*0,25</t>
  </si>
  <si>
    <t>(1,30*1,50/2)*2</t>
  </si>
  <si>
    <t>strojovna technologie - atikové zdivo</t>
  </si>
  <si>
    <t>(5,90+2,90*2)*0,50</t>
  </si>
  <si>
    <t>49</t>
  </si>
  <si>
    <t>311113144</t>
  </si>
  <si>
    <t>Nadzákladové zdi z tvárnic ztraceného bednění betonových hladkých, včetně výplně z betonu třídy C 20/25, tloušťky zdiva přes 250 do 300 mm</t>
  </si>
  <si>
    <t>-71854097</t>
  </si>
  <si>
    <t>https://podminky.urs.cz/item/CS_URS_2023_01/311113144</t>
  </si>
  <si>
    <t>(5,90+2,50)*2*2,25-2,05*1,10</t>
  </si>
  <si>
    <t>2,50*1,45</t>
  </si>
  <si>
    <t>50</t>
  </si>
  <si>
    <t>311361821</t>
  </si>
  <si>
    <t>Výztuž nadzákladových zdí nosných svislých nebo odkloněných od svislice, rovných nebo oblých z betonářské oceli 10 505 (R) nebo BSt 500</t>
  </si>
  <si>
    <t>177181411</t>
  </si>
  <si>
    <t>https://podminky.urs.cz/item/CS_URS_2023_01/311361821</t>
  </si>
  <si>
    <t>vypouštěcí šachta - R10 - 2 x ložná spára</t>
  </si>
  <si>
    <t>1,60*2*6*0,617*0,001</t>
  </si>
  <si>
    <t>1,60*2*0,617*0,001</t>
  </si>
  <si>
    <t>(1,30*2*4)*0,617*0,001</t>
  </si>
  <si>
    <t>1,10*2*2*0,617*0,001</t>
  </si>
  <si>
    <t>0,90*2*2*0,617*0,001</t>
  </si>
  <si>
    <t>0,70*2*2*0,617*0,001</t>
  </si>
  <si>
    <t>1 x R10 po 500 mm svislá výztuž</t>
  </si>
  <si>
    <t>1,60/0,50*1,60*0,617*0,001</t>
  </si>
  <si>
    <t>1,60/0,50*0,35*0,617*0,001</t>
  </si>
  <si>
    <t>(1,30/0,50*1,0*0,617*0,001)*2</t>
  </si>
  <si>
    <t>ložná spára 2 x R10</t>
  </si>
  <si>
    <t>((5,90+2,50)*2*2*0,617*0,001)*8</t>
  </si>
  <si>
    <t>(2,50*2*0,617*0,001)*5</t>
  </si>
  <si>
    <t>((5,90+2,50)*2/0,50)*2,50*0,617*0,001</t>
  </si>
  <si>
    <t>(2,50/0,50)*1,50*0,617*0,001</t>
  </si>
  <si>
    <t>opěrná zídka kolem strojovny technologie</t>
  </si>
  <si>
    <t>1 x R10 ložná spára</t>
  </si>
  <si>
    <t>(4,725+1,675)*0,617*0,001</t>
  </si>
  <si>
    <t>2,45*2*0,617*0,001</t>
  </si>
  <si>
    <t>1 x R10 svislí výztuž po 500 mm</t>
  </si>
  <si>
    <t>((4,725+1,675)/0,50)*0,50*0,617*0,001</t>
  </si>
  <si>
    <t>(2,45/0,50)*0,75*0,617*0,001</t>
  </si>
  <si>
    <t>(5,90+2,90*2)*2*0,617*0,001</t>
  </si>
  <si>
    <t>((5,90+2,90*2)/0,50)*0,50*0,617*0,001</t>
  </si>
  <si>
    <t>51</t>
  </si>
  <si>
    <t>313321611</t>
  </si>
  <si>
    <t>Nadzákladové zdi z betonu železového (bez výztuže) obkladové bez zvláštních nároků na vliv prostředí tř. C 30/37</t>
  </si>
  <si>
    <t>-164548027</t>
  </si>
  <si>
    <t>https://podminky.urs.cz/item/CS_URS_2023_01/313321611</t>
  </si>
  <si>
    <t>stěny nového dětského bazénu</t>
  </si>
  <si>
    <t>(6,90*0,60*0,45)</t>
  </si>
  <si>
    <t>(6,90*0,40*0,45)</t>
  </si>
  <si>
    <t>(9,0*0,50*0,45)*2</t>
  </si>
  <si>
    <t>"ztratné 10%"7,155*0,10</t>
  </si>
  <si>
    <t>52</t>
  </si>
  <si>
    <t>313351121</t>
  </si>
  <si>
    <t>Bednění nadzákladových zdí obkladových rovné oboustranné za každou stranu zřízení</t>
  </si>
  <si>
    <t>325355649</t>
  </si>
  <si>
    <t>https://podminky.urs.cz/item/CS_URS_2023_01/313351121</t>
  </si>
  <si>
    <t>(6,90*1,0)*2</t>
  </si>
  <si>
    <t>(9,0*1,0*2)*2</t>
  </si>
  <si>
    <t>53</t>
  </si>
  <si>
    <t>313351122</t>
  </si>
  <si>
    <t>Bednění nadzákladových zdí obkladových rovné oboustranné za každou stranu odstranění</t>
  </si>
  <si>
    <t>-1343009566</t>
  </si>
  <si>
    <t>https://podminky.urs.cz/item/CS_URS_2023_01/313351122</t>
  </si>
  <si>
    <t>54</t>
  </si>
  <si>
    <t>313362021</t>
  </si>
  <si>
    <t>Výztuž nadzákladových zdí obkladových svislých nebo odkloněných od svislice, rovných nebo oblých ze svařovaných sítí z drátů typu KARI</t>
  </si>
  <si>
    <t>-1370290931</t>
  </si>
  <si>
    <t>https://podminky.urs.cz/item/CS_URS_2023_01/313362021</t>
  </si>
  <si>
    <t>stěny nového dětského bazénu -  KARI síŤ 150 x 150 x 8 mm</t>
  </si>
  <si>
    <t>6,90*0,60*5,36*0,001</t>
  </si>
  <si>
    <t>6,90*0,40*5,36*0,001</t>
  </si>
  <si>
    <t>(9,0*0,50*5,36*0,001)*2</t>
  </si>
  <si>
    <t>"přesahy 20 %"0,085*0,20</t>
  </si>
  <si>
    <t>55</t>
  </si>
  <si>
    <t>317121101</t>
  </si>
  <si>
    <t>Montáž prefabrikovaných překladů délky do 1500 mm</t>
  </si>
  <si>
    <t>kus</t>
  </si>
  <si>
    <t>-729608621</t>
  </si>
  <si>
    <t>https://podminky.urs.cz/item/CS_URS_2023_01/317121101</t>
  </si>
  <si>
    <t>56</t>
  </si>
  <si>
    <t>59321071</t>
  </si>
  <si>
    <t>překlad železobetonový RZP 1490x140x140mm</t>
  </si>
  <si>
    <t>-1478056301</t>
  </si>
  <si>
    <t>57</t>
  </si>
  <si>
    <t>334359115</t>
  </si>
  <si>
    <t>Výřez bednění pro prostup trub betonovou konstrukcí DN 600</t>
  </si>
  <si>
    <t>-734032588</t>
  </si>
  <si>
    <t>https://podminky.urs.cz/item/CS_URS_2023_01/334359115</t>
  </si>
  <si>
    <t>výkr.č. D.1.2.-19</t>
  </si>
  <si>
    <t>58</t>
  </si>
  <si>
    <t>338171111</t>
  </si>
  <si>
    <t>Montáž sloupků a vzpěr plotových ocelových trubkových nebo profilovaných výšky do 2 m se zalitím cementovou maltou do vynechaných otvorů</t>
  </si>
  <si>
    <t>1834675254</t>
  </si>
  <si>
    <t>https://podminky.urs.cz/item/CS_URS_2023_01/338171111</t>
  </si>
  <si>
    <t>výkr.č. D.1.2. - 05</t>
  </si>
  <si>
    <t>zpětné osazení sloupků oplocení</t>
  </si>
  <si>
    <t>5+6</t>
  </si>
  <si>
    <t>59</t>
  </si>
  <si>
    <t>348401130</t>
  </si>
  <si>
    <t>Montáž oplocení z pletiva strojového s napínacími dráty přes 1,6 do 2,0 m</t>
  </si>
  <si>
    <t>1791149407</t>
  </si>
  <si>
    <t>https://podminky.urs.cz/item/CS_URS_2023_01/348401130</t>
  </si>
  <si>
    <t>zpětná montáž pletiva</t>
  </si>
  <si>
    <t>9,0+13,0</t>
  </si>
  <si>
    <t>60</t>
  </si>
  <si>
    <t>389381001</t>
  </si>
  <si>
    <t>Dobetonování prefabrikovaných konstrukcí</t>
  </si>
  <si>
    <t>-490391823</t>
  </si>
  <si>
    <t>https://podminky.urs.cz/item/CS_URS_2023_01/389381001</t>
  </si>
  <si>
    <t>(9,0+6,90)*2*0,45*0,20</t>
  </si>
  <si>
    <t>Vodorovné konstrukce</t>
  </si>
  <si>
    <t>61</t>
  </si>
  <si>
    <t>411121125</t>
  </si>
  <si>
    <t>Montáž prefabrikovaných železobetonových stropů se zalitím spár, včetně podpěrné konstrukce, na cementovou maltu ze stropních panelů šířky do 1200 mm a délky přes 3800 do 7000 mm</t>
  </si>
  <si>
    <t>2053308530</t>
  </si>
  <si>
    <t>https://podminky.urs.cz/item/CS_URS_2023_01/411121125</t>
  </si>
  <si>
    <t>62</t>
  </si>
  <si>
    <t>59342075</t>
  </si>
  <si>
    <t>panel stropní dutinový 5500x890x200mm</t>
  </si>
  <si>
    <t>CS ÚRS 2019 01</t>
  </si>
  <si>
    <t>-1347020508</t>
  </si>
  <si>
    <t>63</t>
  </si>
  <si>
    <t>417321414</t>
  </si>
  <si>
    <t>Ztužující pásy a věnce z betonu železového (bez výztuže) tř. C 20/25</t>
  </si>
  <si>
    <t>506749280</t>
  </si>
  <si>
    <t>https://podminky.urs.cz/item/CS_URS_2023_01/417321414</t>
  </si>
  <si>
    <t>vypouštěcí šachta - dobetonávka stěn</t>
  </si>
  <si>
    <t>(1,60+1,80)*2*0,20*0,20</t>
  </si>
  <si>
    <t>"ztratné 10%"0,272*0,10</t>
  </si>
  <si>
    <t>(5,90+2,50)*2*0,20*0,25</t>
  </si>
  <si>
    <t>"ztratné 10%"0,84*0,10</t>
  </si>
  <si>
    <t>64</t>
  </si>
  <si>
    <t>417351115</t>
  </si>
  <si>
    <t>Bednění bočnic ztužujících pásů a věnců včetně vzpěr zřízení</t>
  </si>
  <si>
    <t>-1973856412</t>
  </si>
  <si>
    <t>https://podminky.urs.cz/item/CS_URS_2023_01/417351115</t>
  </si>
  <si>
    <t>((1,60+1,80)*2*0,30)*2</t>
  </si>
  <si>
    <t>((5,90+2,50)*2*0,50)*2</t>
  </si>
  <si>
    <t>65</t>
  </si>
  <si>
    <t>417351116</t>
  </si>
  <si>
    <t>Bednění bočnic ztužujících pásů a věnců včetně vzpěr odstranění</t>
  </si>
  <si>
    <t>1261290824</t>
  </si>
  <si>
    <t>https://podminky.urs.cz/item/CS_URS_2023_01/417351116</t>
  </si>
  <si>
    <t>66</t>
  </si>
  <si>
    <t>417361821</t>
  </si>
  <si>
    <t>Výztuž ztužujících pásů a věnců z betonářské oceli 10 505 (R) nebo BSt 500</t>
  </si>
  <si>
    <t>-1438201241</t>
  </si>
  <si>
    <t>https://podminky.urs.cz/item/CS_URS_2023_01/417361821</t>
  </si>
  <si>
    <t>strojovna technologie - průběžná výztuž R12, třmínky po 300 mm R6</t>
  </si>
  <si>
    <t>((5,90+2,50)*2*0,888*0,001)*4</t>
  </si>
  <si>
    <t>((5,90+2,50)*2/0,30)*1,20*0,222*0,001</t>
  </si>
  <si>
    <t>67</t>
  </si>
  <si>
    <t>430321616</t>
  </si>
  <si>
    <t>Schodišťové konstrukce a rampy z betonu železového (bez výztuže) stupně, schodnice, ramena, podesty s nosníky tř. C 30/37</t>
  </si>
  <si>
    <t>2063930314</t>
  </si>
  <si>
    <t>https://podminky.urs.cz/item/CS_URS_2023_01/430321616</t>
  </si>
  <si>
    <t>schodiště nového dětského bazénu</t>
  </si>
  <si>
    <t>6,0*0,30*0,15</t>
  </si>
  <si>
    <t>6,0*0,30*0,30</t>
  </si>
  <si>
    <t>6,0*0,30*0,45</t>
  </si>
  <si>
    <t>"ztratné 10%"1,62*0,10</t>
  </si>
  <si>
    <t>68</t>
  </si>
  <si>
    <t>434351141</t>
  </si>
  <si>
    <t>Bednění stupňů betonovaných na podstupňové desce nebo na terénu půdorysně přímočarých zřízení</t>
  </si>
  <si>
    <t>1790052049</t>
  </si>
  <si>
    <t>https://podminky.urs.cz/item/CS_URS_2023_01/434351141</t>
  </si>
  <si>
    <t>6,0*0,30*3</t>
  </si>
  <si>
    <t>69</t>
  </si>
  <si>
    <t>434351142</t>
  </si>
  <si>
    <t>Bednění stupňů betonovaných na podstupňové desce nebo na terénu půdorysně přímočarých odstranění</t>
  </si>
  <si>
    <t>-1844519523</t>
  </si>
  <si>
    <t>https://podminky.urs.cz/item/CS_URS_2023_01/434351142</t>
  </si>
  <si>
    <t>70</t>
  </si>
  <si>
    <t>451573111</t>
  </si>
  <si>
    <t>Lože pod potrubí, stoky a drobné objekty v otevřeném výkopu z písku a štěrkopísku do 63 mm</t>
  </si>
  <si>
    <t>-1642782918</t>
  </si>
  <si>
    <t>https://podminky.urs.cz/item/CS_URS_2023_01/451573111</t>
  </si>
  <si>
    <t>přívod plynného chlóru pro dětský bazén - kabelový žlab</t>
  </si>
  <si>
    <t>48,0*0,80*0,15</t>
  </si>
  <si>
    <t>9,0*1,0*0,15</t>
  </si>
  <si>
    <t>11,0*1,0*0,15</t>
  </si>
  <si>
    <t>18,0*1,0*0,15</t>
  </si>
  <si>
    <t>14,0*1,0*0,15</t>
  </si>
  <si>
    <t>Komunikace pozemní</t>
  </si>
  <si>
    <t>71</t>
  </si>
  <si>
    <t>564730011</t>
  </si>
  <si>
    <t>Podklad nebo kryt z kameniva hrubého drceného vel. 8-16 mm s rozprostřením a zhutněním plochy přes 100 m2, po zhutnění tl. 100 mm</t>
  </si>
  <si>
    <t>-1042459864</t>
  </si>
  <si>
    <t>https://podminky.urs.cz/item/CS_URS_2023_01/564730011</t>
  </si>
  <si>
    <t>dlážděné plochy kolem dětského bazénu</t>
  </si>
  <si>
    <t>112,95+(3,285*21,40)+2,0*2,0+20,44-6,75*9,75</t>
  </si>
  <si>
    <t>výkr.č. D.1.2. - 11</t>
  </si>
  <si>
    <t>plochy a schodiště kolem strojovny technologie</t>
  </si>
  <si>
    <t>1,0*1,0+3,50*1,0+4,65*1,25</t>
  </si>
  <si>
    <t>72</t>
  </si>
  <si>
    <t>564730111</t>
  </si>
  <si>
    <t>Podklad nebo kryt z kameniva hrubého drceného vel. 16-32 mm s rozprostřením a zhutněním plochy přes 100 m2, po zhutnění tl. 100 mm</t>
  </si>
  <si>
    <t>-1810377112</t>
  </si>
  <si>
    <t>https://podminky.urs.cz/item/CS_URS_2023_01/564730111</t>
  </si>
  <si>
    <t>73</t>
  </si>
  <si>
    <t>571908111</t>
  </si>
  <si>
    <t>Kryt vymývaným dekoračním kamenivem (kačírkem) tl. 200 mm</t>
  </si>
  <si>
    <t>-1313888386</t>
  </si>
  <si>
    <t>https://podminky.urs.cz/item/CS_URS_2023_01/571908111</t>
  </si>
  <si>
    <t>8,55*5,755</t>
  </si>
  <si>
    <t>okapový chodník u strojovny technologie</t>
  </si>
  <si>
    <t>2,40*0,40</t>
  </si>
  <si>
    <t>74</t>
  </si>
  <si>
    <t>596211112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</si>
  <si>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100 do 300 m2</t>
  </si>
  <si>
    <t>1069136888</t>
  </si>
  <si>
    <t>https://podminky.urs.cz/item/CS_URS_2023_01/596211112</t>
  </si>
  <si>
    <t>1,0*1,0++3,50*1,0+4,65*1,25</t>
  </si>
  <si>
    <t>75</t>
  </si>
  <si>
    <t>59245015</t>
  </si>
  <si>
    <t>dlažba zámková tvaru I 200x165x60mm přírodní</t>
  </si>
  <si>
    <t>-597278700</t>
  </si>
  <si>
    <t>152,19*1,1 "Přepočtené koeficientem množství</t>
  </si>
  <si>
    <t>76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</si>
  <si>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</si>
  <si>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</si>
  <si>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-1405589928</t>
  </si>
  <si>
    <t>https://podminky.urs.cz/item/CS_URS_2023_01/596811120</t>
  </si>
  <si>
    <t>dřevěný přístřešek, občerstvení - zpětné položení dlažby</t>
  </si>
  <si>
    <t>Úpravy povrchů, podlahy a osazování výplní</t>
  </si>
  <si>
    <t>77</t>
  </si>
  <si>
    <t>612131121</t>
  </si>
  <si>
    <t>Podkladní a spojovací vrstva vnitřních omítaných ploch penetrace disperzní nanášená ručně stěn</t>
  </si>
  <si>
    <t>1486388894</t>
  </si>
  <si>
    <t>https://podminky.urs.cz/item/CS_URS_2023_01/612131121</t>
  </si>
  <si>
    <t>strojovna technologie - akumulační jímka - do výšky vyfóliování</t>
  </si>
  <si>
    <t>2,50*1,50</t>
  </si>
  <si>
    <t>(2,50+1,50)*2*1,40</t>
  </si>
  <si>
    <t>v místě keramického obkladu</t>
  </si>
  <si>
    <t>1,45*1,50</t>
  </si>
  <si>
    <t>78</t>
  </si>
  <si>
    <t>612142001</t>
  </si>
  <si>
    <t>Potažení vnitřních ploch pletivem v ploše nebo pruzích, na plném podkladu sklovláknitým vtlačením do tmelu stěn</t>
  </si>
  <si>
    <t>-1156196357</t>
  </si>
  <si>
    <t>https://podminky.urs.cz/item/CS_URS_2023_01/612142001</t>
  </si>
  <si>
    <t>79</t>
  </si>
  <si>
    <t>622131101</t>
  </si>
  <si>
    <t>Podkladní a spojovací vrstva vnějších omítaných ploch cementový postřik nanášený ručně celoplošně stěn</t>
  </si>
  <si>
    <t>-898824208</t>
  </si>
  <si>
    <t>https://podminky.urs.cz/item/CS_URS_2023_01/622131101</t>
  </si>
  <si>
    <t>strojovna technologie - skladba obvodové stěny</t>
  </si>
  <si>
    <t>5,90*1,35</t>
  </si>
  <si>
    <t>5,90*2,20-2,05*1,10+0,50*0,20*2</t>
  </si>
  <si>
    <t>3,10*1,35+2,0*1,20/2</t>
  </si>
  <si>
    <t>7,70</t>
  </si>
  <si>
    <t>80</t>
  </si>
  <si>
    <t>622131121</t>
  </si>
  <si>
    <t>Podkladní a spojovací vrstva vnějších omítaných ploch penetrace nanášená ručně stěn</t>
  </si>
  <si>
    <t>70647592</t>
  </si>
  <si>
    <t>https://podminky.urs.cz/item/CS_URS_2023_01/622131121</t>
  </si>
  <si>
    <t>stěny a dno nového dětského bazénu - pro vyrovnávací stěrku</t>
  </si>
  <si>
    <t>6,0*0,90</t>
  </si>
  <si>
    <t>6,0*0,70</t>
  </si>
  <si>
    <t>(9,0*0,80)*2</t>
  </si>
  <si>
    <t>6,0*9,0</t>
  </si>
  <si>
    <t>(1,60+1,80)*2*0,20</t>
  </si>
  <si>
    <t>1,80*1,60-1,20*0,90</t>
  </si>
  <si>
    <t>výkr.č. D.1.2. - 17</t>
  </si>
  <si>
    <t>opěrná zídka u strojovny technologie</t>
  </si>
  <si>
    <t>(3,50+1,70+4,65)*(0,40*2+0,15)</t>
  </si>
  <si>
    <t>81</t>
  </si>
  <si>
    <t>622142001</t>
  </si>
  <si>
    <t>Potažení vnějších ploch pletivem v ploše nebo pruzích, na plném podkladu sklovláknitým vtlačením do tmelu stěn</t>
  </si>
  <si>
    <t>-1135508322</t>
  </si>
  <si>
    <t>https://podminky.urs.cz/item/CS_URS_2023_01/622142001</t>
  </si>
  <si>
    <t>82</t>
  </si>
  <si>
    <t>622143003</t>
  </si>
  <si>
    <t>Montáž omítkových profilů plastových, pozinkovaných nebo dřevěných upevněných vtlačením do podkladní vrstvy nebo přibitím rohových s tkaninou</t>
  </si>
  <si>
    <t>49064928</t>
  </si>
  <si>
    <t>https://podminky.urs.cz/item/CS_URS_2023_01/622143003</t>
  </si>
  <si>
    <t>stěny nového dětského bazénu - hrany bazénové vany a schodiště</t>
  </si>
  <si>
    <t>(9,0+6,0)*2</t>
  </si>
  <si>
    <t>6,0*3</t>
  </si>
  <si>
    <t>(1,60+1,80)*2</t>
  </si>
  <si>
    <t>(3,50+1,70+4,65)*2</t>
  </si>
  <si>
    <t>83</t>
  </si>
  <si>
    <t>63127464</t>
  </si>
  <si>
    <t>profil rohový Al 15x15mm s výztužnou tkaninou š 100mm pro ETICS</t>
  </si>
  <si>
    <t>581549650</t>
  </si>
  <si>
    <t>74,5*1,05 'Přepočtené koeficientem množství</t>
  </si>
  <si>
    <t>84</t>
  </si>
  <si>
    <t>622211011</t>
  </si>
  <si>
    <t>Montáž kontaktního zateplení lepením a mechanickým kotvením z polystyrenových desek na vnější stěny, na podklad betonový nebo z lehčeného betonu, z tvárnic keramických nebo vápenopískových, tloušťky desek přes 40 do 80 mm</t>
  </si>
  <si>
    <t>-1528410649</t>
  </si>
  <si>
    <t>https://podminky.urs.cz/item/CS_URS_2023_01/622211011</t>
  </si>
  <si>
    <t>5,90*2,20</t>
  </si>
  <si>
    <t>4,80*2</t>
  </si>
  <si>
    <t>85</t>
  </si>
  <si>
    <t>28376013</t>
  </si>
  <si>
    <t>deska perimetrická fasádní soklová 150kPa λ=0,035 tl 50mm</t>
  </si>
  <si>
    <t>-1834707946</t>
  </si>
  <si>
    <t>22,58*1,1 "Přepočtené koeficientem množství</t>
  </si>
  <si>
    <t>86</t>
  </si>
  <si>
    <t>622311111</t>
  </si>
  <si>
    <t>Omítka vápenná vnějších ploch nanášená ručně jednovrstvá, tloušťky do 15 mm hrubá zatřená stěn</t>
  </si>
  <si>
    <t>155058920</t>
  </si>
  <si>
    <t>https://podminky.urs.cz/item/CS_URS_2023_01/622311111</t>
  </si>
  <si>
    <t>87</t>
  </si>
  <si>
    <t>622381022</t>
  </si>
  <si>
    <t>Omítka tenkovrstvá minerální vnějších ploch probarvená, bez penetrace zatíraná (škrábaná), zrnitost 2,0 mm stěn</t>
  </si>
  <si>
    <t>-177348768</t>
  </si>
  <si>
    <t>https://podminky.urs.cz/item/CS_URS_2023_01/622381022</t>
  </si>
  <si>
    <t>88</t>
  </si>
  <si>
    <t>622511112</t>
  </si>
  <si>
    <t>Omítka tenkovrstvá akrylátová vnějších ploch probarvená bez penetrace mozaiková střednězrnná stěn</t>
  </si>
  <si>
    <t>544805653</t>
  </si>
  <si>
    <t>https://podminky.urs.cz/item/CS_URS_2023_01/622511112</t>
  </si>
  <si>
    <t>5,95*0,85</t>
  </si>
  <si>
    <t>5,95*0,50</t>
  </si>
  <si>
    <t>3,20*0,80*2</t>
  </si>
  <si>
    <t>89</t>
  </si>
  <si>
    <t>631311114</t>
  </si>
  <si>
    <t>Mazanina z betonu prostého bez zvýšených nároků na prostředí tl. přes 50 do 80 mm tř. C 16/20</t>
  </si>
  <si>
    <t>-854181718</t>
  </si>
  <si>
    <t>https://podminky.urs.cz/item/CS_URS_2023_01/631311114</t>
  </si>
  <si>
    <t>vypouštěcí šachta - podkladní beton tl. 60 mm</t>
  </si>
  <si>
    <t>1,50*1,30*0,06</t>
  </si>
  <si>
    <t>"ztratné 10%"0,117*0,10</t>
  </si>
  <si>
    <t>90</t>
  </si>
  <si>
    <t>631311135</t>
  </si>
  <si>
    <t>Mazanina z betonu prostého bez zvýšených nároků na prostředí tl. přes 120 do 240 mm tř. C 20/25</t>
  </si>
  <si>
    <t>-1542809725</t>
  </si>
  <si>
    <t>https://podminky.urs.cz/item/CS_URS_2023_01/631311135</t>
  </si>
  <si>
    <t>strojovna technologie - skladba střešního pláště</t>
  </si>
  <si>
    <t>5,50*2,90*0,13</t>
  </si>
  <si>
    <t>"ztratné 10%"2,074*0,10</t>
  </si>
  <si>
    <t>91</t>
  </si>
  <si>
    <t>631351101</t>
  </si>
  <si>
    <t>Bednění v podlahách rýh a hran zřízení</t>
  </si>
  <si>
    <t>447528422</t>
  </si>
  <si>
    <t>https://podminky.urs.cz/item/CS_URS_2023_01/631351101</t>
  </si>
  <si>
    <t>dětský bazén - montážní otvory</t>
  </si>
  <si>
    <t>(0,50*4*0,30)*3</t>
  </si>
  <si>
    <t>(0,20*4*0,30)*3</t>
  </si>
  <si>
    <t>92</t>
  </si>
  <si>
    <t>631351102</t>
  </si>
  <si>
    <t>Bednění v podlahách rýh a hran odstranění</t>
  </si>
  <si>
    <t>118742311</t>
  </si>
  <si>
    <t>https://podminky.urs.cz/item/CS_URS_2023_01/631351102</t>
  </si>
  <si>
    <t>93</t>
  </si>
  <si>
    <t>632450134</t>
  </si>
  <si>
    <t>Potěr cementový vyrovnávací ze suchých směsí v ploše o průměrné (střední) tl. přes 40 do 50 mm</t>
  </si>
  <si>
    <t>971438510</t>
  </si>
  <si>
    <t>https://podminky.urs.cz/item/CS_URS_2023_01/632450134</t>
  </si>
  <si>
    <t>1,50*2,50</t>
  </si>
  <si>
    <t>3,50*2,50</t>
  </si>
  <si>
    <t>94</t>
  </si>
  <si>
    <t>632451032</t>
  </si>
  <si>
    <t>Potěr cementový vyrovnávací z malty (MC-15) v ploše o průměrné (střední) tl. přes 20 do 30 mm</t>
  </si>
  <si>
    <t>413982538</t>
  </si>
  <si>
    <t>https://podminky.urs.cz/item/CS_URS_2023_01/632451032</t>
  </si>
  <si>
    <t>strojovna technologie - vyrovnání stropních panelů</t>
  </si>
  <si>
    <t>5,50*2,90</t>
  </si>
  <si>
    <t>95</t>
  </si>
  <si>
    <t>634662111</t>
  </si>
  <si>
    <t>Výplň dilatačních spar mazanin akrylátovým tmelem, šířka spáry do 10 mm</t>
  </si>
  <si>
    <t>1727386524</t>
  </si>
  <si>
    <t>https://podminky.urs.cz/item/CS_URS_2023_01/634662111</t>
  </si>
  <si>
    <t>9,0+6,0</t>
  </si>
  <si>
    <t>96</t>
  </si>
  <si>
    <t>634911124</t>
  </si>
  <si>
    <t>Řezání dilatačních nebo smršťovacích spár v čerstvé betonové mazanině nebo potěru šířky přes 5 do 10 mm, hloubky přes 50 do 80 mm</t>
  </si>
  <si>
    <t>-60942405</t>
  </si>
  <si>
    <t>https://podminky.urs.cz/item/CS_URS_2023_01/634911124</t>
  </si>
  <si>
    <t>Ostatní konstrukce a práce, bourání</t>
  </si>
  <si>
    <t>97</t>
  </si>
  <si>
    <t>916331112</t>
  </si>
  <si>
    <t>Osazení zahradního obrubníku betonového s ložem tl. od 50 do 100 mm z betonu prostého tř. C 12/15 s boční opěrou z betonu prostého tř. C 12/15</t>
  </si>
  <si>
    <t>789008433</t>
  </si>
  <si>
    <t>https://podminky.urs.cz/item/CS_URS_2023_01/916331112</t>
  </si>
  <si>
    <t>dlážděné plochy kolem dětského bazénu, plocha z kameniva pod skluzavkou</t>
  </si>
  <si>
    <t>5,755+8,575+5,295+9,435+14,13+4,315+2,345+2,0+0,785+10,61+3,0</t>
  </si>
  <si>
    <t>1,0+1,0+0,70</t>
  </si>
  <si>
    <t>1,25*2</t>
  </si>
  <si>
    <t>1,0*8</t>
  </si>
  <si>
    <t>okapový chodník</t>
  </si>
  <si>
    <t>2,40+0,40</t>
  </si>
  <si>
    <t>98</t>
  </si>
  <si>
    <t>59217001</t>
  </si>
  <si>
    <t>obrubník betonový zahradní 1000x50x250mm</t>
  </si>
  <si>
    <t>-738856919</t>
  </si>
  <si>
    <t>99,045*1,1 "Přepočtené koeficientem množství</t>
  </si>
  <si>
    <t>99</t>
  </si>
  <si>
    <t>919726122</t>
  </si>
  <si>
    <t>Geotextilie netkaná pro ochranu, separaci nebo filtraci měrná hmotnost přes 200 do 300 g/m2</t>
  </si>
  <si>
    <t>296417726</t>
  </si>
  <si>
    <t>https://podminky.urs.cz/item/CS_URS_2023_01/919726122</t>
  </si>
  <si>
    <t>plocha z kameniva pod skluzavkou</t>
  </si>
  <si>
    <t>100</t>
  </si>
  <si>
    <t>919726123</t>
  </si>
  <si>
    <t>Geotextilie netkaná pro ochranu, separaci nebo filtraci měrná hmotnost přes 300 do 500 g/m2</t>
  </si>
  <si>
    <t>-1737151565</t>
  </si>
  <si>
    <t>https://podminky.urs.cz/item/CS_URS_2023_01/919726123</t>
  </si>
  <si>
    <t>10,0*7,0</t>
  </si>
  <si>
    <t>101</t>
  </si>
  <si>
    <t>953171011</t>
  </si>
  <si>
    <t>Osazování kovových předmětů stupadel z betonářské oceli nebo litinových</t>
  </si>
  <si>
    <t>-50242494</t>
  </si>
  <si>
    <t>https://podminky.urs.cz/item/CS_URS_2023_01/953171011</t>
  </si>
  <si>
    <t>strojovna technologie - akumulační jímka</t>
  </si>
  <si>
    <t>102</t>
  </si>
  <si>
    <t>55243802</t>
  </si>
  <si>
    <t>stupadlo ocelové s PE povlakem forma C - P152mm</t>
  </si>
  <si>
    <t>-559078039</t>
  </si>
  <si>
    <t>103</t>
  </si>
  <si>
    <t>460751111</t>
  </si>
  <si>
    <t>Osazení kabelových kanálů včetně utěsnění, vyspárování a zakrytí víkem z prefabrikovaných betonových žlabů do rýhy, bez výkopových prací vnější šířky do 20 cm</t>
  </si>
  <si>
    <t>1477744485</t>
  </si>
  <si>
    <t>https://podminky.urs.cz/item/CS_URS_2023_01/460751111</t>
  </si>
  <si>
    <t>48,0</t>
  </si>
  <si>
    <t>104</t>
  </si>
  <si>
    <t>59213010</t>
  </si>
  <si>
    <t>žlab kabelový betonový k ochraně zemního drátovodného vedení 100x31x26cm</t>
  </si>
  <si>
    <t>128</t>
  </si>
  <si>
    <t>-3820187</t>
  </si>
  <si>
    <t>105</t>
  </si>
  <si>
    <t>59213355</t>
  </si>
  <si>
    <t>poklop kabelového žlabu betonový 500x310x55mm</t>
  </si>
  <si>
    <t>-1661397384</t>
  </si>
  <si>
    <t>48,0/0,50</t>
  </si>
  <si>
    <t>106</t>
  </si>
  <si>
    <t>977151111</t>
  </si>
  <si>
    <t>Jádrové vrty diamantovými korunkami do stavebních materiálů (železobetonu, betonu, cihel, obkladů, dlažeb, kamene) průměru do 35 mm</t>
  </si>
  <si>
    <t>-440388483</t>
  </si>
  <si>
    <t>https://podminky.urs.cz/item/CS_URS_2023_01/977151111</t>
  </si>
  <si>
    <t>výkr.č. D.1.4.-19</t>
  </si>
  <si>
    <t>0,30*2</t>
  </si>
  <si>
    <t>107</t>
  </si>
  <si>
    <t>977151112</t>
  </si>
  <si>
    <t>Jádrové vrty diamantovými korunkami do stavebních materiálů (železobetonu, betonu, cihel, obkladů, dlažeb, kamene) průměru přes 35 do 40 mm</t>
  </si>
  <si>
    <t>-1115275869</t>
  </si>
  <si>
    <t>https://podminky.urs.cz/item/CS_URS_2023_01/977151112</t>
  </si>
  <si>
    <t>výkr.č. D.1.2.-20</t>
  </si>
  <si>
    <t>0,45*2</t>
  </si>
  <si>
    <t>0,30*3</t>
  </si>
  <si>
    <t>108</t>
  </si>
  <si>
    <t>977151113</t>
  </si>
  <si>
    <t>Jádrové vrty diamantovými korunkami do stavebních materiálů (železobetonu, betonu, cihel, obkladů, dlažeb, kamene) průměru přes 40 do 50 mm</t>
  </si>
  <si>
    <t>2007653844</t>
  </si>
  <si>
    <t>https://podminky.urs.cz/item/CS_URS_2023_01/977151113</t>
  </si>
  <si>
    <t>0,45</t>
  </si>
  <si>
    <t>0,30</t>
  </si>
  <si>
    <t>109</t>
  </si>
  <si>
    <t>977151114</t>
  </si>
  <si>
    <t>Jádrové vrty diamantovými korunkami do stavebních materiálů (železobetonu, betonu, cihel, obkladů, dlažeb, kamene) průměru přes 50 do 60 mm</t>
  </si>
  <si>
    <t>-484917092</t>
  </si>
  <si>
    <t>https://podminky.urs.cz/item/CS_URS_2023_01/977151114</t>
  </si>
  <si>
    <t>110</t>
  </si>
  <si>
    <t>977151115</t>
  </si>
  <si>
    <t>Jádrové vrty diamantovými korunkami do stavebních materiálů (železobetonu, betonu, cihel, obkladů, dlažeb, kamene) průměru přes 60 do 70 mm</t>
  </si>
  <si>
    <t>-1187289206</t>
  </si>
  <si>
    <t>https://podminky.urs.cz/item/CS_URS_2023_01/977151115</t>
  </si>
  <si>
    <t>0,20</t>
  </si>
  <si>
    <t>dětský bazén</t>
  </si>
  <si>
    <t>111</t>
  </si>
  <si>
    <t>977151117</t>
  </si>
  <si>
    <t>Jádrové vrty diamantovými korunkami do stavebních materiálů (železobetonu, betonu, cihel, obkladů, dlažeb, kamene) průměru přes 80 do 90 mm</t>
  </si>
  <si>
    <t>-1133358993</t>
  </si>
  <si>
    <t>https://podminky.urs.cz/item/CS_URS_2023_01/977151117</t>
  </si>
  <si>
    <t>0,30*4</t>
  </si>
  <si>
    <t>112</t>
  </si>
  <si>
    <t>977151119</t>
  </si>
  <si>
    <t>Jádrové vrty diamantovými korunkami do stavebních materiálů (železobetonu, betonu, cihel, obkladů, dlažeb, kamene) průměru přes 100 do 110 mm</t>
  </si>
  <si>
    <t>-1721126313</t>
  </si>
  <si>
    <t>https://podminky.urs.cz/item/CS_URS_2023_01/977151119</t>
  </si>
  <si>
    <t>0,20*3</t>
  </si>
  <si>
    <t>113</t>
  </si>
  <si>
    <t>977151122</t>
  </si>
  <si>
    <t>Jádrové vrty diamantovými korunkami do stavebních materiálů (železobetonu, betonu, cihel, obkladů, dlažeb, kamene) průměru přes 120 do 130 mm</t>
  </si>
  <si>
    <t>1485016157</t>
  </si>
  <si>
    <t>https://podminky.urs.cz/item/CS_URS_2023_01/977151122</t>
  </si>
  <si>
    <t>114</t>
  </si>
  <si>
    <t>977151125</t>
  </si>
  <si>
    <t>Jádrové vrty diamantovými korunkami do stavebních materiálů (železobetonu, betonu, cihel, obkladů, dlažeb, kamene) průměru přes 180 do 200 mm</t>
  </si>
  <si>
    <t>-435716147</t>
  </si>
  <si>
    <t>https://podminky.urs.cz/item/CS_URS_2023_01/977151125</t>
  </si>
  <si>
    <t>998</t>
  </si>
  <si>
    <t>Přesun hmot</t>
  </si>
  <si>
    <t>115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</si>
  <si>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</si>
  <si>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</si>
  <si>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-1311630917</t>
  </si>
  <si>
    <t>https://podminky.urs.cz/item/CS_URS_2023_01/998011001</t>
  </si>
  <si>
    <t>PSV</t>
  </si>
  <si>
    <t>Práce a dodávky PSV</t>
  </si>
  <si>
    <t>711</t>
  </si>
  <si>
    <t>Izolace proti vodě, vlhkosti a plynům</t>
  </si>
  <si>
    <t>116</t>
  </si>
  <si>
    <t>711111001</t>
  </si>
  <si>
    <t>Provedení izolace proti zemní vlhkosti natěradly a tmely za studena na ploše vodorovné V nátěrem penetračním</t>
  </si>
  <si>
    <t>-690060222</t>
  </si>
  <si>
    <t>https://podminky.urs.cz/item/CS_URS_2023_01/711111001</t>
  </si>
  <si>
    <t>1,60*1,30</t>
  </si>
  <si>
    <t>5,90*3,10</t>
  </si>
  <si>
    <t>117</t>
  </si>
  <si>
    <t>11163150</t>
  </si>
  <si>
    <t>lak penetrační asfaltový</t>
  </si>
  <si>
    <t>-1105396481</t>
  </si>
  <si>
    <t>20,37*0,0003 "Přepočtené koeficientem množství</t>
  </si>
  <si>
    <t>118</t>
  </si>
  <si>
    <t>711112001</t>
  </si>
  <si>
    <t>Provedení izolace proti zemní vlhkosti natěradly a tmely za studena na ploše svislé S nátěrem penetračním</t>
  </si>
  <si>
    <t>-2020826760</t>
  </si>
  <si>
    <t>https://podminky.urs.cz/item/CS_URS_2023_01/711112001</t>
  </si>
  <si>
    <t>1,60*1,65</t>
  </si>
  <si>
    <t>1,60*0,40</t>
  </si>
  <si>
    <t>(1,30*1,65/2)*2</t>
  </si>
  <si>
    <t>119</t>
  </si>
  <si>
    <t>-65518369</t>
  </si>
  <si>
    <t>28,005*0,00035 "Přepočtené koeficientem množství</t>
  </si>
  <si>
    <t>120</t>
  </si>
  <si>
    <t>711141559</t>
  </si>
  <si>
    <t>Provedení izolace proti zemní vlhkosti pásy přitavením NAIP na ploše vodorovné V</t>
  </si>
  <si>
    <t>-1417726476</t>
  </si>
  <si>
    <t>https://podminky.urs.cz/item/CS_URS_2023_01/711141559</t>
  </si>
  <si>
    <t>121</t>
  </si>
  <si>
    <t>62832001</t>
  </si>
  <si>
    <t>pás asfaltový natavitelný oxidovaný tl 3,5mm typu V60 S35 s vložkou ze skleněné rohože, s jemnozrnným minerálním posypem</t>
  </si>
  <si>
    <t>-2147472267</t>
  </si>
  <si>
    <t>20,37*1,15 "Přepočtené koeficientem množství</t>
  </si>
  <si>
    <t>122</t>
  </si>
  <si>
    <t>711142559</t>
  </si>
  <si>
    <t>Provedení izolace proti zemní vlhkosti pásy přitavením NAIP na ploše svislé S</t>
  </si>
  <si>
    <t>-1119594728</t>
  </si>
  <si>
    <t>https://podminky.urs.cz/item/CS_URS_2023_01/711142559</t>
  </si>
  <si>
    <t>123</t>
  </si>
  <si>
    <t>1729805201</t>
  </si>
  <si>
    <t>23,715*1,2 "Přepočtené koeficientem množství</t>
  </si>
  <si>
    <t>124</t>
  </si>
  <si>
    <t>711161273</t>
  </si>
  <si>
    <t>Provedení izolace proti zemní vlhkosti nopovou fólií na ploše svislé S z nopové fólie</t>
  </si>
  <si>
    <t>1378562516</t>
  </si>
  <si>
    <t>https://podminky.urs.cz/item/CS_URS_2023_01/711161273</t>
  </si>
  <si>
    <t>125</t>
  </si>
  <si>
    <t>28323005</t>
  </si>
  <si>
    <t>fólie profilovaná (nopová) drenážní HDPE s výškou nopů 8mm</t>
  </si>
  <si>
    <t>1768129515</t>
  </si>
  <si>
    <t>23,715*1,221 'Přepočtené koeficientem množství</t>
  </si>
  <si>
    <t>126</t>
  </si>
  <si>
    <t>711491272</t>
  </si>
  <si>
    <t>Provedení doplňků izolace proti vodě textilií na ploše svislé S vrstva ochranná</t>
  </si>
  <si>
    <t>-2088939697</t>
  </si>
  <si>
    <t>https://podminky.urs.cz/item/CS_URS_2023_01/711491272</t>
  </si>
  <si>
    <t>127</t>
  </si>
  <si>
    <t>-1353491442</t>
  </si>
  <si>
    <t>5,425*1,05 "Přepočtené koeficientem množství</t>
  </si>
  <si>
    <t>998711201</t>
  </si>
  <si>
    <t>Přesun hmot pro izolace proti vodě, vlhkosti a plynům stanovený procentní sazbou (%) z ceny vodorovná dopravní vzdálenost do 50 m v objektech výšky do 6 m</t>
  </si>
  <si>
    <t>%</t>
  </si>
  <si>
    <t>-1164275729</t>
  </si>
  <si>
    <t>https://podminky.urs.cz/item/CS_URS_2023_01/998711201</t>
  </si>
  <si>
    <t>712</t>
  </si>
  <si>
    <t>Povlakové krytiny</t>
  </si>
  <si>
    <t>129</t>
  </si>
  <si>
    <t>712311101</t>
  </si>
  <si>
    <t>Provedení povlakové krytiny střech plochých do 10° natěradly a tmely za studena nátěrem lakem penetračním nebo asfaltovým</t>
  </si>
  <si>
    <t>-763798205</t>
  </si>
  <si>
    <t>https://podminky.urs.cz/item/CS_URS_2023_01/712311101</t>
  </si>
  <si>
    <t>130</t>
  </si>
  <si>
    <t>176730831</t>
  </si>
  <si>
    <t>15,95*0,0003 "Přepočtené koeficientem množství</t>
  </si>
  <si>
    <t>131</t>
  </si>
  <si>
    <t>712341559</t>
  </si>
  <si>
    <t>Provedení povlakové krytiny střech plochých do 10° pásy přitavením NAIP v plné ploše</t>
  </si>
  <si>
    <t>639137268</t>
  </si>
  <si>
    <t>https://podminky.urs.cz/item/CS_URS_2023_01/712341559</t>
  </si>
  <si>
    <t>132</t>
  </si>
  <si>
    <t>-1613631144</t>
  </si>
  <si>
    <t>15,95*1,15 "Přepočtené koeficientem množství</t>
  </si>
  <si>
    <t>133</t>
  </si>
  <si>
    <t>712361705</t>
  </si>
  <si>
    <t>Provedení povlakové krytiny střech plochých do 10° fólií lepená se svařovanými spoji</t>
  </si>
  <si>
    <t>-247258921</t>
  </si>
  <si>
    <t>https://podminky.urs.cz/item/CS_URS_2023_01/712361705</t>
  </si>
  <si>
    <t>vtažení na atiku</t>
  </si>
  <si>
    <t>(5,50+2,90*2)*0,70</t>
  </si>
  <si>
    <t>134</t>
  </si>
  <si>
    <t>28322000</t>
  </si>
  <si>
    <t>fólie hydroizolační střešní mPVC mechanicky kotvená tl 2,0mm šedá</t>
  </si>
  <si>
    <t>-746074094</t>
  </si>
  <si>
    <t>23,86*1,15 "Přepočtené koeficientem množství</t>
  </si>
  <si>
    <t>135</t>
  </si>
  <si>
    <t>712363352</t>
  </si>
  <si>
    <t>Povlakové krytiny střech plochých do 10° z tvarovaných poplastovaných lišt pro mPVC vnitřní koutová lišta rš 100 mm</t>
  </si>
  <si>
    <t>895809194</t>
  </si>
  <si>
    <t>https://podminky.urs.cz/item/CS_URS_2023_01/712363352</t>
  </si>
  <si>
    <t>5,50+2,90*2</t>
  </si>
  <si>
    <t>136</t>
  </si>
  <si>
    <t>712391171</t>
  </si>
  <si>
    <t>Provedení povlakové krytiny střech plochých do 10° -ostatní práce provedení vrstvy textilní podkladní</t>
  </si>
  <si>
    <t>1022415273</t>
  </si>
  <si>
    <t>https://podminky.urs.cz/item/CS_URS_2023_01/712391171</t>
  </si>
  <si>
    <t>137</t>
  </si>
  <si>
    <t>-1923127902</t>
  </si>
  <si>
    <t>138</t>
  </si>
  <si>
    <t>712997001</t>
  </si>
  <si>
    <t>Provedení povlakové krytiny střech - ostatní práce přilepení klínů do asfaltu</t>
  </si>
  <si>
    <t>-903611287</t>
  </si>
  <si>
    <t>https://podminky.urs.cz/item/CS_URS_2023_01/712997001</t>
  </si>
  <si>
    <t>139</t>
  </si>
  <si>
    <t>63152005</t>
  </si>
  <si>
    <t>klín atikový přechodný minerální plochých střech tl 50x50mm</t>
  </si>
  <si>
    <t>-1288711831</t>
  </si>
  <si>
    <t>11,3*1,2 "Přepočtené koeficientem množství</t>
  </si>
  <si>
    <t>140</t>
  </si>
  <si>
    <t>998712201</t>
  </si>
  <si>
    <t>Přesun hmot pro povlakové krytiny stanovený procentní sazbou (%) z ceny vodorovná dopravní vzdálenost do 50 m v objektech výšky do 6 m</t>
  </si>
  <si>
    <t>1579059605</t>
  </si>
  <si>
    <t>https://podminky.urs.cz/item/CS_URS_2023_01/998712201</t>
  </si>
  <si>
    <t>713</t>
  </si>
  <si>
    <t>Izolace tepelné</t>
  </si>
  <si>
    <t>141</t>
  </si>
  <si>
    <t>713121121</t>
  </si>
  <si>
    <t>Montáž tepelné izolace podlah rohožemi, pásy, deskami, dílci, bloky (izolační materiál ve specifikaci) kladenými volně dvouvrstvá</t>
  </si>
  <si>
    <t>1633838840</t>
  </si>
  <si>
    <t>https://podminky.urs.cz/item/CS_URS_2023_01/713121121</t>
  </si>
  <si>
    <t>142</t>
  </si>
  <si>
    <t>28372303</t>
  </si>
  <si>
    <t>deska EPS 100 pro konstrukce s běžným zatížením λ=0,037 tl 40mm</t>
  </si>
  <si>
    <t>-1654797312</t>
  </si>
  <si>
    <t>12,5*2,2 "Přepočtené koeficientem množství</t>
  </si>
  <si>
    <t>143</t>
  </si>
  <si>
    <t>713131141</t>
  </si>
  <si>
    <t>Montáž tepelné izolace stěn rohožemi, pásy, deskami, dílci, bloky (izolační materiál ve specifikaci) lepením celoplošně</t>
  </si>
  <si>
    <t>-129879195</t>
  </si>
  <si>
    <t>https://podminky.urs.cz/item/CS_URS_2023_01/713131141</t>
  </si>
  <si>
    <t>strojovna technologie - izolace věnce</t>
  </si>
  <si>
    <t>(5,90+2,50)*2*0,20</t>
  </si>
  <si>
    <t>144</t>
  </si>
  <si>
    <t>28376417</t>
  </si>
  <si>
    <t>deska XPS hrana polodrážková a hladký povrch 300kPA tl 50mm</t>
  </si>
  <si>
    <t>34758836</t>
  </si>
  <si>
    <t>3,36*1,15 "Přepočtené koeficientem množství</t>
  </si>
  <si>
    <t>145</t>
  </si>
  <si>
    <t>713191132</t>
  </si>
  <si>
    <t>Montáž tepelné izolace stavebních konstrukcí - doplňky a konstrukční součásti podlah, stropů vrchem nebo střech překrytím fólií separační z PE</t>
  </si>
  <si>
    <t>1756493470</t>
  </si>
  <si>
    <t>https://podminky.urs.cz/item/CS_URS_2023_01/713191132</t>
  </si>
  <si>
    <t>146</t>
  </si>
  <si>
    <t>28329338</t>
  </si>
  <si>
    <t>fólie PE nevyztužená pro parotěsnou vrstvu podlah, stěn, stropů a střech do 200g/m2</t>
  </si>
  <si>
    <t>-1470873438</t>
  </si>
  <si>
    <t>12,5*1,1 "Přepočtené koeficientem množství</t>
  </si>
  <si>
    <t>147</t>
  </si>
  <si>
    <t>998713201</t>
  </si>
  <si>
    <t>Přesun hmot pro izolace tepelné stanovený procentní sazbou (%) z ceny vodorovná dopravní vzdálenost do 50 m v objektech výšky do 6 m</t>
  </si>
  <si>
    <t>159032966</t>
  </si>
  <si>
    <t>https://podminky.urs.cz/item/CS_URS_2023_01/998713201</t>
  </si>
  <si>
    <t>721</t>
  </si>
  <si>
    <t>Zdravotechnika - vnitřní kanalizace</t>
  </si>
  <si>
    <t>148</t>
  </si>
  <si>
    <t>721242105</t>
  </si>
  <si>
    <t>Lapače střešních splavenin polypropylenové (PP) se svislým odtokem DN 110</t>
  </si>
  <si>
    <t>-151054437</t>
  </si>
  <si>
    <t>https://podminky.urs.cz/item/CS_URS_2023_01/721242105</t>
  </si>
  <si>
    <t>764</t>
  </si>
  <si>
    <t>Konstrukce klempířské</t>
  </si>
  <si>
    <t>149</t>
  </si>
  <si>
    <t>764222431</t>
  </si>
  <si>
    <t>Oplechování střešních prvků z hliníkového plechu okapu okapovým plechem střechy rovné rš 150 mm</t>
  </si>
  <si>
    <t>-1483923429</t>
  </si>
  <si>
    <t>https://podminky.urs.cz/item/CS_URS_2023_01/764222431</t>
  </si>
  <si>
    <t>150</t>
  </si>
  <si>
    <t>764225405</t>
  </si>
  <si>
    <t>Oplechování horních ploch zdí a nadezdívek (atik) z hliníkového plechu celoplošně lepené rš 400 mm</t>
  </si>
  <si>
    <t>-1376129330</t>
  </si>
  <si>
    <t>https://podminky.urs.cz/item/CS_URS_2023_01/764225405</t>
  </si>
  <si>
    <t>5,90+2,90*2</t>
  </si>
  <si>
    <t>151</t>
  </si>
  <si>
    <t>764228424</t>
  </si>
  <si>
    <t>Oplechování říms a ozdobných prvků z hliníkového plechu rovných, bez rohů celoplošně lepené rš 330 mm</t>
  </si>
  <si>
    <t>-1530700250</t>
  </si>
  <si>
    <t>https://podminky.urs.cz/item/CS_URS_2023_01/764228424</t>
  </si>
  <si>
    <t>oplechování soklu</t>
  </si>
  <si>
    <t>9,70</t>
  </si>
  <si>
    <t>152</t>
  </si>
  <si>
    <t>764521404</t>
  </si>
  <si>
    <t>Žlab podokapní z hliníkového plechu včetně háků a čel půlkruhový rš 330 mm</t>
  </si>
  <si>
    <t>1246083746</t>
  </si>
  <si>
    <t>https://podminky.urs.cz/item/CS_URS_2023_01/764521404</t>
  </si>
  <si>
    <t>153</t>
  </si>
  <si>
    <t>764521444</t>
  </si>
  <si>
    <t>Žlab podokapní z hliníkového plechu včetně háků a čel kotlík oválný (trychtýřový), rš žlabu/průměr svodu 330/100 mm</t>
  </si>
  <si>
    <t>-210484333</t>
  </si>
  <si>
    <t>https://podminky.urs.cz/item/CS_URS_2023_01/764521444</t>
  </si>
  <si>
    <t>154</t>
  </si>
  <si>
    <t>764528422</t>
  </si>
  <si>
    <t>Svod z hliníkového plechu včetně objímek, kolen a odskoků kruhový, průměru 100 mm</t>
  </si>
  <si>
    <t>954049721</t>
  </si>
  <si>
    <t>https://podminky.urs.cz/item/CS_URS_2023_01/764528422</t>
  </si>
  <si>
    <t>155</t>
  </si>
  <si>
    <t>764-K5</t>
  </si>
  <si>
    <t>K/5 - oplechování nových rozvodů</t>
  </si>
  <si>
    <t>ks</t>
  </si>
  <si>
    <t>767455660</t>
  </si>
  <si>
    <t>156</t>
  </si>
  <si>
    <t>998764201</t>
  </si>
  <si>
    <t>Přesun hmot pro konstrukce klempířské stanovený procentní sazbou (%) z ceny vodorovná dopravní vzdálenost do 50 m v objektech výšky do 6 m</t>
  </si>
  <si>
    <t>1270909210</t>
  </si>
  <si>
    <t>https://podminky.urs.cz/item/CS_URS_2023_01/998764201</t>
  </si>
  <si>
    <t>766</t>
  </si>
  <si>
    <t>Konstrukce truhlářské</t>
  </si>
  <si>
    <t>157</t>
  </si>
  <si>
    <t>766622131</t>
  </si>
  <si>
    <t>Montáž oken plastových včetně montáže rámu plochy přes 1 m2 otevíravých do zdiva, výšky do 1,5 m</t>
  </si>
  <si>
    <t>1488343720</t>
  </si>
  <si>
    <t>https://podminky.urs.cz/item/CS_URS_2023_01/766622131</t>
  </si>
  <si>
    <t>158</t>
  </si>
  <si>
    <t>61140051</t>
  </si>
  <si>
    <t>okno plastové otevíravé/sklopné dvojsklo přes plochu 1m2 do v 1,5m</t>
  </si>
  <si>
    <t>-397452990</t>
  </si>
  <si>
    <t>159</t>
  </si>
  <si>
    <t>766660411</t>
  </si>
  <si>
    <t>Montáž dveřních křídel dřevěných nebo plastových vchodových dveří včetně rámu do zdiva jednokřídlových bez nadsvětlíku</t>
  </si>
  <si>
    <t>-480462723</t>
  </si>
  <si>
    <t>https://podminky.urs.cz/item/CS_URS_2023_01/766660411</t>
  </si>
  <si>
    <t>160</t>
  </si>
  <si>
    <t>61144164</t>
  </si>
  <si>
    <t>dveře plastové vchodové jednokřídlé otvíravé 1000x2000mm</t>
  </si>
  <si>
    <t>-1680961439</t>
  </si>
  <si>
    <t>161</t>
  </si>
  <si>
    <t>998766201</t>
  </si>
  <si>
    <t>Přesun hmot pro konstrukce truhlářské stanovený procentní sazbou (%) z ceny vodorovná dopravní vzdálenost do 50 m v objektech výšky do 6 m</t>
  </si>
  <si>
    <t>1024595694</t>
  </si>
  <si>
    <t>https://podminky.urs.cz/item/CS_URS_2023_01/998766201</t>
  </si>
  <si>
    <t>767</t>
  </si>
  <si>
    <t>Konstrukce zámečnické</t>
  </si>
  <si>
    <t>162</t>
  </si>
  <si>
    <t>767161111</t>
  </si>
  <si>
    <t>Montáž zábradlí rovného z trubek nebo tenkostěnných profilů do zdiva, hmotnosti 1 m zábradlí do 20 kg</t>
  </si>
  <si>
    <t>694973689</t>
  </si>
  <si>
    <t>https://podminky.urs.cz/item/CS_URS_2023_01/767161111</t>
  </si>
  <si>
    <t>Z/6</t>
  </si>
  <si>
    <t>4,50+1,30+3,60</t>
  </si>
  <si>
    <t>163</t>
  </si>
  <si>
    <t>14011010</t>
  </si>
  <si>
    <t>trubka ocelová bezešvá hladká jakost 11 353 22x2,6mm</t>
  </si>
  <si>
    <t>-180621034</t>
  </si>
  <si>
    <t>164</t>
  </si>
  <si>
    <t>767-R01</t>
  </si>
  <si>
    <t>Z/5 - dodávka a montáž ocelového děleného poklopu 1200 x 1300 mm vč. rámu, madel, zámku a nátěru</t>
  </si>
  <si>
    <t>202086310</t>
  </si>
  <si>
    <t>165</t>
  </si>
  <si>
    <t>767-R02</t>
  </si>
  <si>
    <t>Z/7 - dodávka a montáž nového oplocení čistého prostoru</t>
  </si>
  <si>
    <t>1413416030</t>
  </si>
  <si>
    <t>5,755+8,575+1,0+5,295+9,435+14,13+8,67</t>
  </si>
  <si>
    <t>166</t>
  </si>
  <si>
    <t>998767201</t>
  </si>
  <si>
    <t>Přesun hmot pro zámečnické konstrukce stanovený procentní sazbou (%) z ceny vodorovná dopravní vzdálenost do 50 m v objektech výšky do 6 m</t>
  </si>
  <si>
    <t>-1729384882</t>
  </si>
  <si>
    <t>https://podminky.urs.cz/item/CS_URS_2023_01/998767201</t>
  </si>
  <si>
    <t>781</t>
  </si>
  <si>
    <t>Dokončovací práce - obklady</t>
  </si>
  <si>
    <t>167</t>
  </si>
  <si>
    <t>781111011</t>
  </si>
  <si>
    <t>Příprava podkladu před provedením obkladu oprášení (ometení) stěny</t>
  </si>
  <si>
    <t>-42093289</t>
  </si>
  <si>
    <t>https://podminky.urs.cz/item/CS_URS_2023_01/781111011</t>
  </si>
  <si>
    <t xml:space="preserve">strojovna technologie </t>
  </si>
  <si>
    <t>168</t>
  </si>
  <si>
    <t>781121011</t>
  </si>
  <si>
    <t>Příprava podkladu před provedením obkladu nátěr penetrační na stěnu</t>
  </si>
  <si>
    <t>-889297232</t>
  </si>
  <si>
    <t>https://podminky.urs.cz/item/CS_URS_2023_01/781121011</t>
  </si>
  <si>
    <t>169</t>
  </si>
  <si>
    <t>781473114</t>
  </si>
  <si>
    <t>Montáž obkladů vnitřních stěn z dlaždic keramických lepených standardním lepidlem hladkých přes 19 do 22 ks/m2</t>
  </si>
  <si>
    <t>1478362458</t>
  </si>
  <si>
    <t>https://podminky.urs.cz/item/CS_URS_2023_01/781473114</t>
  </si>
  <si>
    <t>170</t>
  </si>
  <si>
    <t>59761040</t>
  </si>
  <si>
    <t>obklad keramický hladký přes 19 do 22ks/m2</t>
  </si>
  <si>
    <t>-905727295</t>
  </si>
  <si>
    <t>2,175*1,1 "Přepočtené koeficientem množství</t>
  </si>
  <si>
    <t>171</t>
  </si>
  <si>
    <t>998781201</t>
  </si>
  <si>
    <t>Přesun hmot pro obklady keramické stanovený procentní sazbou (%) z ceny vodorovná dopravní vzdálenost do 50 m v objektech výšky do 6 m</t>
  </si>
  <si>
    <t>1214616969</t>
  </si>
  <si>
    <t>https://podminky.urs.cz/item/CS_URS_2023_01/998781201</t>
  </si>
  <si>
    <t>SO02 - Silnoproudá elektrotechnika</t>
  </si>
  <si>
    <t xml:space="preserve">743 - Elektromontáže - hrubá montáž   </t>
  </si>
  <si>
    <t xml:space="preserve">PSV - Práce a dodávky PSV   </t>
  </si>
  <si>
    <t xml:space="preserve">    741 - Elektroinstalace - silnoproud   </t>
  </si>
  <si>
    <t xml:space="preserve">M - Práce a dodávky M   </t>
  </si>
  <si>
    <t xml:space="preserve">    21-M - Elektromontáže   </t>
  </si>
  <si>
    <t xml:space="preserve">    46-M - Zemní práce při extr.mont.pracích   </t>
  </si>
  <si>
    <t>743</t>
  </si>
  <si>
    <t xml:space="preserve">Elektromontáže - hrubá montáž   </t>
  </si>
  <si>
    <t>2102200021</t>
  </si>
  <si>
    <t>Montáž uzemňovacích vedení vodičů FeZn pomocí svorek na povrchu, v zemi drátem nebo lanem do 10 mm</t>
  </si>
  <si>
    <t>502517271</t>
  </si>
  <si>
    <t>https://podminky.urs.cz/item/CS_URS_2023_01/2102200021</t>
  </si>
  <si>
    <t>354410730</t>
  </si>
  <si>
    <t>drát průměr 10 mm FeZn</t>
  </si>
  <si>
    <t>1824388374</t>
  </si>
  <si>
    <t>210220022</t>
  </si>
  <si>
    <t>Montáž uzemňovacího vedení vodičů FeZn pomocí svorek v zemi drátem do 10 mm ve městské zástavbě</t>
  </si>
  <si>
    <t>1093100992</t>
  </si>
  <si>
    <t>https://podminky.urs.cz/item/CS_URS_2023_01/210220022</t>
  </si>
  <si>
    <t>354410720</t>
  </si>
  <si>
    <t>drát průměr 8 mm AlMgSi</t>
  </si>
  <si>
    <t>1185145861</t>
  </si>
  <si>
    <t>743622100</t>
  </si>
  <si>
    <t>Montáž svorka hromosvodná typ SS, SR 03 se 2 šrouby</t>
  </si>
  <si>
    <t>1931449089</t>
  </si>
  <si>
    <t>https://podminky.urs.cz/item/CS_URS_2023_01/743622100</t>
  </si>
  <si>
    <t>354418950</t>
  </si>
  <si>
    <t>svorka připojovací SP1 k připojení kovových částí</t>
  </si>
  <si>
    <t>-1108544447</t>
  </si>
  <si>
    <t>354418850</t>
  </si>
  <si>
    <t>svorka spojovací SS pro lano D8-10 mm</t>
  </si>
  <si>
    <t>-339055925</t>
  </si>
  <si>
    <t>354414150</t>
  </si>
  <si>
    <t>podpěra vedení PV do zdiva</t>
  </si>
  <si>
    <t>-1068780819</t>
  </si>
  <si>
    <t>210220302</t>
  </si>
  <si>
    <t>Montáž svorek hromosvodných typu ST, SJ, SK, SZ, SR 01, 02 se 3 a více šrouby</t>
  </si>
  <si>
    <t>-1836429251</t>
  </si>
  <si>
    <t>https://podminky.urs.cz/item/CS_URS_2023_01/210220302</t>
  </si>
  <si>
    <t>647418733</t>
  </si>
  <si>
    <t>354418950.1</t>
  </si>
  <si>
    <t>svorka připojovací SK k připojení kovových částí</t>
  </si>
  <si>
    <t>353449548</t>
  </si>
  <si>
    <t>741430001</t>
  </si>
  <si>
    <t>Montáž tyč jímací délky do 3 m na konstrukci</t>
  </si>
  <si>
    <t>898513880</t>
  </si>
  <si>
    <t>https://podminky.urs.cz/item/CS_URS_2023_01/741430001</t>
  </si>
  <si>
    <t>35441050</t>
  </si>
  <si>
    <t>jímač 1m</t>
  </si>
  <si>
    <t>965736514</t>
  </si>
  <si>
    <t>743624300</t>
  </si>
  <si>
    <t>Montáž vedení hromosvodné-tvarování prvku</t>
  </si>
  <si>
    <t>1266875901</t>
  </si>
  <si>
    <t>https://podminky.urs.cz/item/CS_URS_2023_01/743624300</t>
  </si>
  <si>
    <t>743629300</t>
  </si>
  <si>
    <t>Montáž -štítek k označení svodu a připojení</t>
  </si>
  <si>
    <t>-1757968678</t>
  </si>
  <si>
    <t>https://podminky.urs.cz/item/CS_URS_2023_01/743629300</t>
  </si>
  <si>
    <t>562890200</t>
  </si>
  <si>
    <t>označovací štítek</t>
  </si>
  <si>
    <t>-2081802415</t>
  </si>
  <si>
    <t>743629300.1</t>
  </si>
  <si>
    <t>Montáž upozorňujících a výstražných tabulek</t>
  </si>
  <si>
    <t>1548006550</t>
  </si>
  <si>
    <t>https://podminky.urs.cz/item/CS_URS_2023_01/743629300.1</t>
  </si>
  <si>
    <t>562890200.1</t>
  </si>
  <si>
    <t>Výstražné a upozorňující tabulky plastové</t>
  </si>
  <si>
    <t>1007192497</t>
  </si>
  <si>
    <t>74399110011</t>
  </si>
  <si>
    <t>napojení vodivých neživých částí na uzemňovací soustavu</t>
  </si>
  <si>
    <t>set</t>
  </si>
  <si>
    <t>-358941557</t>
  </si>
  <si>
    <t>https://podminky.urs.cz/item/CS_URS_2023_01/74399110011</t>
  </si>
  <si>
    <t>7439911001</t>
  </si>
  <si>
    <t>Napojení rozváděčů, HOP a neživých částí na uzemnění</t>
  </si>
  <si>
    <t>1554667112</t>
  </si>
  <si>
    <t>https://podminky.urs.cz/item/CS_URS_2023_01/7439911001</t>
  </si>
  <si>
    <t xml:space="preserve">Práce a dodávky PSV   </t>
  </si>
  <si>
    <t>741</t>
  </si>
  <si>
    <t xml:space="preserve">Elektroinstalace - silnoproud   </t>
  </si>
  <si>
    <t>741210002</t>
  </si>
  <si>
    <t>Montáž rozvodnice oceloplechová nebo plastová běžná do 50 kg</t>
  </si>
  <si>
    <t>374144941</t>
  </si>
  <si>
    <t>https://podminky.urs.cz/item/CS_URS_2023_01/741210002</t>
  </si>
  <si>
    <t>3571313501</t>
  </si>
  <si>
    <t>Rozvodnice na omítku RMS1 dle schena - kompletní, IP 55/20</t>
  </si>
  <si>
    <t>1712226972</t>
  </si>
  <si>
    <t>210191504</t>
  </si>
  <si>
    <t>Úprava a dozbrojení místa napojení</t>
  </si>
  <si>
    <t>1499841394</t>
  </si>
  <si>
    <t>https://podminky.urs.cz/item/CS_URS_2023_01/210191504</t>
  </si>
  <si>
    <t>35711672</t>
  </si>
  <si>
    <t>Jistič, svorky, ukončení vodičů zaslepení a pod.</t>
  </si>
  <si>
    <t>1430366011</t>
  </si>
  <si>
    <t>741910513</t>
  </si>
  <si>
    <t>Montáž se zhotovením konstrukce pro upevnění přístrojů do 50 kg</t>
  </si>
  <si>
    <t>1493368372</t>
  </si>
  <si>
    <t>https://podminky.urs.cz/item/CS_URS_2023_01/741910513</t>
  </si>
  <si>
    <t>15411085</t>
  </si>
  <si>
    <t>profil ocelový L ohýbaný rovnoramenný 20x20x3mm</t>
  </si>
  <si>
    <t>-968486352</t>
  </si>
  <si>
    <t>742811110</t>
  </si>
  <si>
    <t>Popis štítků v rozváděči</t>
  </si>
  <si>
    <t>-241328576</t>
  </si>
  <si>
    <t>https://podminky.urs.cz/item/CS_URS_2023_01/742811110</t>
  </si>
  <si>
    <t>741231012</t>
  </si>
  <si>
    <t>Montáž svorkovnice do rozvaděčů - ochranná</t>
  </si>
  <si>
    <t>49916816</t>
  </si>
  <si>
    <t>https://podminky.urs.cz/item/CS_URS_2023_01/741231012</t>
  </si>
  <si>
    <t>3457143101</t>
  </si>
  <si>
    <t>Svorkovnice HOP</t>
  </si>
  <si>
    <t>2000179826</t>
  </si>
  <si>
    <t>741910411</t>
  </si>
  <si>
    <t>Montáž žlab kovový šířky do 50 mm bez víka</t>
  </si>
  <si>
    <t>-765542427</t>
  </si>
  <si>
    <t>https://podminky.urs.cz/item/CS_URS_2023_01/741910411</t>
  </si>
  <si>
    <t>345754910</t>
  </si>
  <si>
    <t>žlab kabelový pozinkovaný 2m/ks 50x62 vč. konzol - kompletní</t>
  </si>
  <si>
    <t>1391467990</t>
  </si>
  <si>
    <t>741110511</t>
  </si>
  <si>
    <t>Montáž lišta a kanálek vkládací šířky do 60 mm s víčkem</t>
  </si>
  <si>
    <t>-714536438</t>
  </si>
  <si>
    <t>https://podminky.urs.cz/item/CS_URS_2023_01/741110511</t>
  </si>
  <si>
    <t>345718340</t>
  </si>
  <si>
    <t>lišta elektroinstalační vkládací 22 x 20 - bezhalogenidová</t>
  </si>
  <si>
    <t>1786182256</t>
  </si>
  <si>
    <t>3457183601</t>
  </si>
  <si>
    <t>lišta elektroinstalační vkládací 40 x 15 - bezhalogenidová</t>
  </si>
  <si>
    <t>-1065391808</t>
  </si>
  <si>
    <t>741110041</t>
  </si>
  <si>
    <t>Montáž trubka plastová ohebná D přes 11 do 23 mm uložená pevně</t>
  </si>
  <si>
    <t>841903679</t>
  </si>
  <si>
    <t>https://podminky.urs.cz/item/CS_URS_2023_01/741110041</t>
  </si>
  <si>
    <t>345710200</t>
  </si>
  <si>
    <t>trubka elektroinstalační ohebná kovová 3313</t>
  </si>
  <si>
    <t>-94581069</t>
  </si>
  <si>
    <t>741110042</t>
  </si>
  <si>
    <t>Montáž trubka plastová ohebná D přes 23 do 35 mm uložená pevně</t>
  </si>
  <si>
    <t>-654221272</t>
  </si>
  <si>
    <t>https://podminky.urs.cz/item/CS_URS_2023_01/741110042</t>
  </si>
  <si>
    <t>345710220</t>
  </si>
  <si>
    <t>trubka elektroinstalační ohebná kovová  3323</t>
  </si>
  <si>
    <t>-64411173</t>
  </si>
  <si>
    <t>741110053</t>
  </si>
  <si>
    <t>Montáž trubka plastová ohebná D přes 35 mm uložená volně</t>
  </si>
  <si>
    <t>1647311623</t>
  </si>
  <si>
    <t>https://podminky.urs.cz/item/CS_URS_2023_01/741110053</t>
  </si>
  <si>
    <t>345713510</t>
  </si>
  <si>
    <t>trubka elektroinstalační ohebná  HDPE+LDPE DN 63</t>
  </si>
  <si>
    <t>-877338732</t>
  </si>
  <si>
    <t>741122024</t>
  </si>
  <si>
    <t>Montáž kabel Cu bez ukončení uložený volně plný kulatý 4x10 mm2 (CYKY)</t>
  </si>
  <si>
    <t>722226669</t>
  </si>
  <si>
    <t>https://podminky.urs.cz/item/CS_URS_2023_01/741122024</t>
  </si>
  <si>
    <t>341110760</t>
  </si>
  <si>
    <t>kabel silový s Cu jádrem CYKY 4x10 mm2</t>
  </si>
  <si>
    <t>-2129311402</t>
  </si>
  <si>
    <t>741122011</t>
  </si>
  <si>
    <t>Montáž kabel Cu bez ukončení uloženývolně plný kulatý 2x1,5 až 2,5 mm2 (CYKY)</t>
  </si>
  <si>
    <t>638370617</t>
  </si>
  <si>
    <t>https://podminky.urs.cz/item/CS_URS_2023_01/741122011</t>
  </si>
  <si>
    <t>341110050</t>
  </si>
  <si>
    <t>kabel silový s Cu jádrem CYKY 2x1,5 mm2</t>
  </si>
  <si>
    <t>996175380</t>
  </si>
  <si>
    <t>741122015</t>
  </si>
  <si>
    <t>Montáž kabel Cu bez ukončení uložený volně omítku plný kulatý 3x1,5 mm2 (CYKY)</t>
  </si>
  <si>
    <t>-1037840964</t>
  </si>
  <si>
    <t>https://podminky.urs.cz/item/CS_URS_2023_01/741122015</t>
  </si>
  <si>
    <t>341110300</t>
  </si>
  <si>
    <t>kabel silový s Cu jádrem CYKY 3x1,5 mm2</t>
  </si>
  <si>
    <t>903505669</t>
  </si>
  <si>
    <t>741122016</t>
  </si>
  <si>
    <t>Montáž kabel Cu bez ukončení uložený volně plný kulatý 3x2,5 až 6 mm2 (CYKY)</t>
  </si>
  <si>
    <t>-900457927</t>
  </si>
  <si>
    <t>https://podminky.urs.cz/item/CS_URS_2023_01/741122016</t>
  </si>
  <si>
    <t>341110360</t>
  </si>
  <si>
    <t>kabel silový s Cu jádrem CYKY 3x2,5 mm2</t>
  </si>
  <si>
    <t>405489091</t>
  </si>
  <si>
    <t>741122031</t>
  </si>
  <si>
    <t>Montáž kabel Cu bez ukončení uložený volně plný kulatý 5x1,5 až 2,5 mm2 (CYKY)</t>
  </si>
  <si>
    <t>1435247635</t>
  </si>
  <si>
    <t>https://podminky.urs.cz/item/CS_URS_2023_01/741122031</t>
  </si>
  <si>
    <t>341110900</t>
  </si>
  <si>
    <t>kabel silový s Cu jádrem CYKY 5x1,5 mm2</t>
  </si>
  <si>
    <t>968565704</t>
  </si>
  <si>
    <t>7411220311</t>
  </si>
  <si>
    <t>Montáž kabel Cu bez ukončení uložený volněu plný kulatý 7x1,5 až 2,5 mm2 (CYKY)</t>
  </si>
  <si>
    <t>-180027685</t>
  </si>
  <si>
    <t>https://podminky.urs.cz/item/CS_URS_2023_01/7411220311</t>
  </si>
  <si>
    <t>341110940</t>
  </si>
  <si>
    <t>kabel silový s Cu jádrem CYKY 7x1,5 mm2</t>
  </si>
  <si>
    <t>1492227678</t>
  </si>
  <si>
    <t>210220001</t>
  </si>
  <si>
    <t>Montáž uzemňovacího vedení vodičů FeZn pomocí svorek na povrchu páskou do 120 mm2</t>
  </si>
  <si>
    <t>458118898</t>
  </si>
  <si>
    <t>https://podminky.urs.cz/item/CS_URS_2023_01/210220001</t>
  </si>
  <si>
    <t>35442062</t>
  </si>
  <si>
    <t>pás zemnící 30x4mm FeZn</t>
  </si>
  <si>
    <t>-541043458</t>
  </si>
  <si>
    <t>210800012</t>
  </si>
  <si>
    <t>Montáž měděných vodičů CYY 2,5 mm2 uložených v trubkách nebo lištách</t>
  </si>
  <si>
    <t>-1115055429</t>
  </si>
  <si>
    <t>https://podminky.urs.cz/item/CS_URS_2023_01/210800012</t>
  </si>
  <si>
    <t>341408410</t>
  </si>
  <si>
    <t>vodič izolovaný s Cu jádrem H07V-R 2,50 mm2</t>
  </si>
  <si>
    <t>-2045492891</t>
  </si>
  <si>
    <t>741120001</t>
  </si>
  <si>
    <t>Montáž vodič Cu izolovaný plný a laněný žíla 0,35-6 mm2 pod omítku (CY)</t>
  </si>
  <si>
    <t>729191619</t>
  </si>
  <si>
    <t>https://podminky.urs.cz/item/CS_URS_2023_01/741120001</t>
  </si>
  <si>
    <t>341408440</t>
  </si>
  <si>
    <t>vodič izolovaný s Cu jádrem H07V-R 6 mm2</t>
  </si>
  <si>
    <t>-665900273</t>
  </si>
  <si>
    <t>741130021</t>
  </si>
  <si>
    <t>Ukončení vodič izolovaný do 2,5 mm2 na svorkovnici</t>
  </si>
  <si>
    <t>1981542358</t>
  </si>
  <si>
    <t>https://podminky.urs.cz/item/CS_URS_2023_01/741130021</t>
  </si>
  <si>
    <t>741130023</t>
  </si>
  <si>
    <t>Ukončení vodič izolovaný do 10 mm2 na svorkovnici</t>
  </si>
  <si>
    <t>1013997927</t>
  </si>
  <si>
    <t>https://podminky.urs.cz/item/CS_URS_2023_01/741130023</t>
  </si>
  <si>
    <t>741310251</t>
  </si>
  <si>
    <t>Montáž vypínač (polo)zapuštěný šroubové připojení 1-jednopólových prostředí venkovní/mokré</t>
  </si>
  <si>
    <t>1583320631</t>
  </si>
  <si>
    <t>https://podminky.urs.cz/item/CS_URS_2023_01/741310251</t>
  </si>
  <si>
    <t>345354030</t>
  </si>
  <si>
    <t>spínače jednopolový 10A, IP44</t>
  </si>
  <si>
    <t>193406258</t>
  </si>
  <si>
    <t>741311021</t>
  </si>
  <si>
    <t>Spínač na omítku</t>
  </si>
  <si>
    <t>1739680583</t>
  </si>
  <si>
    <t>https://podminky.urs.cz/item/CS_URS_2023_01/741311021</t>
  </si>
  <si>
    <t>345363920</t>
  </si>
  <si>
    <t>spínač otočný trojpólový 25A ve skříni IP54</t>
  </si>
  <si>
    <t>9476715</t>
  </si>
  <si>
    <t>741313002</t>
  </si>
  <si>
    <t>Montáž zásuvka (polo)zapuštěná bezšroubové připojení 2P+PE dvojí zapojení - průběžná</t>
  </si>
  <si>
    <t>1858359056</t>
  </si>
  <si>
    <t>https://podminky.urs.cz/item/CS_URS_2023_01/741313002</t>
  </si>
  <si>
    <t>345511400</t>
  </si>
  <si>
    <t>zásuvka s krytem 2P+PE, 10/16A IP44</t>
  </si>
  <si>
    <t>892839213</t>
  </si>
  <si>
    <t>741313034</t>
  </si>
  <si>
    <t>Montáž zásuvka šroubové připojení 3P+N+PE se zapojením vodičů</t>
  </si>
  <si>
    <t>1419886293</t>
  </si>
  <si>
    <t>https://podminky.urs.cz/item/CS_URS_2023_01/741313034</t>
  </si>
  <si>
    <t>35811132</t>
  </si>
  <si>
    <t>zásuvka nepropustná spojovací 16A 400 V 5pólová</t>
  </si>
  <si>
    <t>-857469544</t>
  </si>
  <si>
    <t>210200009</t>
  </si>
  <si>
    <t>Svítidlo nástěnné a stropní (vnitřní stavba )</t>
  </si>
  <si>
    <t>-1869783969</t>
  </si>
  <si>
    <t>https://podminky.urs.cz/item/CS_URS_2023_01/210200009</t>
  </si>
  <si>
    <t>3482133001</t>
  </si>
  <si>
    <t>svítidlo LED 3200lm, 40W, neutrální bílá, IP65</t>
  </si>
  <si>
    <t>1777533638</t>
  </si>
  <si>
    <t>210200009.1</t>
  </si>
  <si>
    <t>Svítidlo nástěnné a stropní</t>
  </si>
  <si>
    <t>464588995</t>
  </si>
  <si>
    <t>https://podminky.urs.cz/item/CS_URS_2023_01/210200009.1</t>
  </si>
  <si>
    <t>3482133001.1</t>
  </si>
  <si>
    <t>nouzové svítidlo LED 8W, 1hoď, IP65 s označením směru úniku kompletní</t>
  </si>
  <si>
    <t>1762292756</t>
  </si>
  <si>
    <t>210200009.2</t>
  </si>
  <si>
    <t>Svítidlo nástěnné a stropní ( vstup )</t>
  </si>
  <si>
    <t>-1871096945</t>
  </si>
  <si>
    <t>https://podminky.urs.cz/item/CS_URS_2023_01/210200009.2</t>
  </si>
  <si>
    <t>3482133001.2</t>
  </si>
  <si>
    <t>Svítidlo LED 2050lm, 24W, IP54</t>
  </si>
  <si>
    <t>76283098</t>
  </si>
  <si>
    <t xml:space="preserve">Práce a dodávky M   </t>
  </si>
  <si>
    <t>21-M</t>
  </si>
  <si>
    <t xml:space="preserve">Elektromontáže   </t>
  </si>
  <si>
    <t>741112111</t>
  </si>
  <si>
    <t>Montáž rozvodka nástěnná plastová čtyřhranná vodič D do 4mm2</t>
  </si>
  <si>
    <t>-1019711884</t>
  </si>
  <si>
    <t>https://podminky.urs.cz/item/CS_URS_2023_01/741112111</t>
  </si>
  <si>
    <t>3457142601</t>
  </si>
  <si>
    <t>krabice elektroinstalační do 5x4, 4 vývody, IP44</t>
  </si>
  <si>
    <t>256</t>
  </si>
  <si>
    <t>-1843891805</t>
  </si>
  <si>
    <t>46-M</t>
  </si>
  <si>
    <t xml:space="preserve">Zemní práce při extr.mont.pracích   </t>
  </si>
  <si>
    <t>2100308037</t>
  </si>
  <si>
    <t>Pomocný materiál - sádra, vruty, vrtáky, hřeby a pod</t>
  </si>
  <si>
    <t>-71627747</t>
  </si>
  <si>
    <t>https://podminky.urs.cz/item/CS_URS_2023_01/2100308037</t>
  </si>
  <si>
    <t>460150143</t>
  </si>
  <si>
    <t>Hloubení kabelových zapažených i nezapažených rýh ručně š 35 cm, hl 60 cm, v hornině tř 3</t>
  </si>
  <si>
    <t>-520771649</t>
  </si>
  <si>
    <t>https://podminky.urs.cz/item/CS_URS_2023_01/460150143</t>
  </si>
  <si>
    <t>460560143</t>
  </si>
  <si>
    <t>Zásyp rýh ručně šířky 35 cm, hloubky 60 cm, z horniny třídy 3</t>
  </si>
  <si>
    <t>-1537329282</t>
  </si>
  <si>
    <t>https://podminky.urs.cz/item/CS_URS_2023_01/460560143</t>
  </si>
  <si>
    <t>460690031</t>
  </si>
  <si>
    <t>Osazení hmoždinek včetně vyvrtání otvoru ve stěnách betonových průměru do 8 mm</t>
  </si>
  <si>
    <t>1831642568</t>
  </si>
  <si>
    <t>https://podminky.urs.cz/item/CS_URS_2023_01/460690031</t>
  </si>
  <si>
    <t>562810840</t>
  </si>
  <si>
    <t>hmoždinka HL 8</t>
  </si>
  <si>
    <t>tis kus</t>
  </si>
  <si>
    <t>-1686861643</t>
  </si>
  <si>
    <t>7418110295</t>
  </si>
  <si>
    <t>Koordinace zapojením zrychlovacího čerpadla chloru</t>
  </si>
  <si>
    <t>181673559</t>
  </si>
  <si>
    <t>https://podminky.urs.cz/item/CS_URS_2023_01/7418110295</t>
  </si>
  <si>
    <t>741811021</t>
  </si>
  <si>
    <t>Koordinace s napojení uzemnění nerezových žlabů, zábradlí sprch a pod.</t>
  </si>
  <si>
    <t>1133932433</t>
  </si>
  <si>
    <t>https://podminky.urs.cz/item/CS_URS_2023_01/741811021</t>
  </si>
  <si>
    <t>741812043</t>
  </si>
  <si>
    <t>Hlavní a doplňující pospojování</t>
  </si>
  <si>
    <t>-67007846</t>
  </si>
  <si>
    <t>https://podminky.urs.cz/item/CS_URS_2023_01/741812043</t>
  </si>
  <si>
    <t>2100308041</t>
  </si>
  <si>
    <t>Doprava materiálu</t>
  </si>
  <si>
    <t>1211718068</t>
  </si>
  <si>
    <t>https://podminky.urs.cz/item/CS_URS_2023_01/2100308041</t>
  </si>
  <si>
    <t>998741103</t>
  </si>
  <si>
    <t>Dokumentace skutečného stavu, předání prohlášení o shodě, kusové zkoušce a pod.</t>
  </si>
  <si>
    <t>hoď</t>
  </si>
  <si>
    <t>-328458100</t>
  </si>
  <si>
    <t>https://podminky.urs.cz/item/CS_URS_2023_01/998741103</t>
  </si>
  <si>
    <t>741810003</t>
  </si>
  <si>
    <t>Vychozí revize</t>
  </si>
  <si>
    <t>-1505252967</t>
  </si>
  <si>
    <t>https://podminky.urs.cz/item/CS_URS_2023_01/741810003</t>
  </si>
  <si>
    <t>741810011</t>
  </si>
  <si>
    <t>Spolupráce s revizním technikem</t>
  </si>
  <si>
    <t>-499892213</t>
  </si>
  <si>
    <t>https://podminky.urs.cz/item/CS_URS_2023_01/741810011</t>
  </si>
  <si>
    <t>SO03 - Technologie a zdravotechnické instalace</t>
  </si>
  <si>
    <t xml:space="preserve">    8 - Trubní vedení</t>
  </si>
  <si>
    <t xml:space="preserve">    722 - Zdravotechnika - vnitřní vodovod</t>
  </si>
  <si>
    <t xml:space="preserve">    776 - Podlahy povlakové</t>
  </si>
  <si>
    <t>45150101</t>
  </si>
  <si>
    <t>Nerezový přelivný žlábek dle specifikace v PD vč. osazení</t>
  </si>
  <si>
    <t>mb</t>
  </si>
  <si>
    <t>-317533201</t>
  </si>
  <si>
    <t>https://podminky.urs.cz/item/CS_URS_2023_01/45150101</t>
  </si>
  <si>
    <t>45150102</t>
  </si>
  <si>
    <t>mřížka barevná segmentová plastová š. 245mm, v. 35 mm</t>
  </si>
  <si>
    <t>1733021428</t>
  </si>
  <si>
    <t>https://podminky.urs.cz/item/CS_URS_2023_01/45150102</t>
  </si>
  <si>
    <t>45150103</t>
  </si>
  <si>
    <t>rohová deska bílá 90 st. k přelivným žlábkům 245 mm, v. 35 mm</t>
  </si>
  <si>
    <t>1398404444</t>
  </si>
  <si>
    <t>https://podminky.urs.cz/item/CS_URS_2023_01/45150103</t>
  </si>
  <si>
    <t>45150108</t>
  </si>
  <si>
    <t>umyvadlo keramické 550 mm vč. syfonu a montáže</t>
  </si>
  <si>
    <t>1429944359</t>
  </si>
  <si>
    <t>https://podminky.urs.cz/item/CS_URS_2023_01/45150108</t>
  </si>
  <si>
    <t>45150109</t>
  </si>
  <si>
    <t>baterie dřezová stojánková s vytahovací sprchou</t>
  </si>
  <si>
    <t>1719494892</t>
  </si>
  <si>
    <t>https://podminky.urs.cz/item/CS_URS_2023_01/45150109</t>
  </si>
  <si>
    <t>45150110</t>
  </si>
  <si>
    <t>registrační vodoměr pro dopouštění vody DN 25 vč. armatur</t>
  </si>
  <si>
    <t>513036285</t>
  </si>
  <si>
    <t>https://podminky.urs.cz/item/CS_URS_2023_01/45150110</t>
  </si>
  <si>
    <t>Trubní vedení</t>
  </si>
  <si>
    <t>871161211</t>
  </si>
  <si>
    <t>Montáž potrubí z PE100 SDR 11 otevřený výkop D 32 x 3,0 mm</t>
  </si>
  <si>
    <t>1214413214</t>
  </si>
  <si>
    <t>https://podminky.urs.cz/item/CS_URS_2023_01/871161211</t>
  </si>
  <si>
    <t>28613751</t>
  </si>
  <si>
    <t>potrubí vodovodní PE LD (rPE) D 25x3,5mm</t>
  </si>
  <si>
    <t>-693851622</t>
  </si>
  <si>
    <t>87150101</t>
  </si>
  <si>
    <t>filtr bazénový z polyesterového sklolaminátu pr. 950 mm s bočním víkem 200 mm, Q - 21,25 m3/h, v - 30 m3/h/m2, výška filtrační náplně min. 1m, vč. odvzdušnění</t>
  </si>
  <si>
    <t>kpl</t>
  </si>
  <si>
    <t>-2119094381</t>
  </si>
  <si>
    <t>https://podminky.urs.cz/item/CS_URS_2023_01/87150101</t>
  </si>
  <si>
    <t>87150102</t>
  </si>
  <si>
    <t>filtrační písek křemičitý</t>
  </si>
  <si>
    <t>1754620142</t>
  </si>
  <si>
    <t>https://podminky.urs.cz/item/CS_URS_2023_01/87150102</t>
  </si>
  <si>
    <t>87150103</t>
  </si>
  <si>
    <t>ovládací pětiventilová baterie pr. 75</t>
  </si>
  <si>
    <t>-2126694706</t>
  </si>
  <si>
    <t>https://podminky.urs.cz/item/CS_URS_2023_01/87150103</t>
  </si>
  <si>
    <t>87150107</t>
  </si>
  <si>
    <t>oběhové čerpadlo filtrace 22,5 m3/h, 1,35 kW 400 V, vč. připojpovacího šroubení</t>
  </si>
  <si>
    <t>1796598903</t>
  </si>
  <si>
    <t>https://podminky.urs.cz/item/CS_URS_2023_01/87150107</t>
  </si>
  <si>
    <t>87150107a</t>
  </si>
  <si>
    <t>Dodávka a montáž konzole pro čerpadlo - upevnění na zeď</t>
  </si>
  <si>
    <t>551817940</t>
  </si>
  <si>
    <t>87150108</t>
  </si>
  <si>
    <t>recirkulační tryska dnová ABS pro folii 13m3/h</t>
  </si>
  <si>
    <t>1869908559</t>
  </si>
  <si>
    <t>https://podminky.urs.cz/item/CS_URS_2023_01/87150108</t>
  </si>
  <si>
    <t>87150109</t>
  </si>
  <si>
    <t>dnová výpust plast + nerez mřížka - pro folii pr. 200 mm, sání 5-15m3/h, přip. 50/63mm</t>
  </si>
  <si>
    <t>1953838424</t>
  </si>
  <si>
    <t>https://podminky.urs.cz/item/CS_URS_2023_01/87150109</t>
  </si>
  <si>
    <t>87150110</t>
  </si>
  <si>
    <t>sací tryska stěnová ABS pr. 290 mm - 13m3/h</t>
  </si>
  <si>
    <t>-1733127660</t>
  </si>
  <si>
    <t>https://podminky.urs.cz/item/CS_URS_2023_01/87150110</t>
  </si>
  <si>
    <t>87150111</t>
  </si>
  <si>
    <t>stěnová sací mušle - vzorková voda</t>
  </si>
  <si>
    <t>2006273082</t>
  </si>
  <si>
    <t>https://podminky.urs.cz/item/CS_URS_2023_01/87150111</t>
  </si>
  <si>
    <t>87150115</t>
  </si>
  <si>
    <t>Z1 - Madlo schodišťové do dětského bazénu AISI 316, pr. 43 mm</t>
  </si>
  <si>
    <t>1871957862</t>
  </si>
  <si>
    <t>https://podminky.urs.cz/item/CS_URS_2023_01/87150115</t>
  </si>
  <si>
    <t>87150117</t>
  </si>
  <si>
    <t>systém hlídání hladin vč. plováků</t>
  </si>
  <si>
    <t>506442939</t>
  </si>
  <si>
    <t>https://podminky.urs.cz/item/CS_URS_2023_01/87150117</t>
  </si>
  <si>
    <t>87150122</t>
  </si>
  <si>
    <t>průhledítko PVCU 110</t>
  </si>
  <si>
    <t>978770784</t>
  </si>
  <si>
    <t>https://podminky.urs.cz/item/CS_URS_2023_01/87150122</t>
  </si>
  <si>
    <t>87150123</t>
  </si>
  <si>
    <t>Vodní hřib pro dětský bazén komplet, deštník z polyesterového sklolaminátu pr. 1100 mm, sloupek nerez AISI316, pr. 129mm, kotvení a příruba nerez AISI316 pro fóliové bazény, vč. těsnění, uzemnění, spodní připojení závitem 21/2", nerez krytka kotvení pr. 1</t>
  </si>
  <si>
    <t>1265594713</t>
  </si>
  <si>
    <t>https://podminky.urs.cz/item/CS_URS_2023_01/87150123</t>
  </si>
  <si>
    <t>87150302</t>
  </si>
  <si>
    <t>Montážní práce na technologii, filtry, čerpadla, rozvody a atrakce</t>
  </si>
  <si>
    <t>hod</t>
  </si>
  <si>
    <t>1489090092</t>
  </si>
  <si>
    <t>https://podminky.urs.cz/item/CS_URS_2023_01/87150302</t>
  </si>
  <si>
    <t>87150303</t>
  </si>
  <si>
    <t>Pomocný kotvící, montážní a spojovací materiál pro technologii</t>
  </si>
  <si>
    <t>-996121293</t>
  </si>
  <si>
    <t>https://podminky.urs.cz/item/CS_URS_2023_01/87150303</t>
  </si>
  <si>
    <t>87150304</t>
  </si>
  <si>
    <t>tlakové a provozní zkoušky, seřízení nastavení systému technologie bazénu</t>
  </si>
  <si>
    <t>1692367825</t>
  </si>
  <si>
    <t>https://podminky.urs.cz/item/CS_URS_2023_01/87150304</t>
  </si>
  <si>
    <t>87150305</t>
  </si>
  <si>
    <t>čerpadlo pro atrakci 34 m3/h, h - 10 m, 2,4/2,06 kW</t>
  </si>
  <si>
    <t>1472075606</t>
  </si>
  <si>
    <t>https://podminky.urs.cz/item/CS_URS_2023_01/87150305</t>
  </si>
  <si>
    <t>87150306</t>
  </si>
  <si>
    <t>napojení na žlábky - přechodka 110/4" vnější závit vč. osazení</t>
  </si>
  <si>
    <t>-777524767</t>
  </si>
  <si>
    <t>https://podminky.urs.cz/item/CS_URS_2023_01/87150306</t>
  </si>
  <si>
    <t>87150307</t>
  </si>
  <si>
    <t>napojení na hřib - příruba</t>
  </si>
  <si>
    <t>-347872724</t>
  </si>
  <si>
    <t>https://podminky.urs.cz/item/CS_URS_2023_01/87150307</t>
  </si>
  <si>
    <t>87150308</t>
  </si>
  <si>
    <t>připojení čerpadel - šroubení pro čerpadla</t>
  </si>
  <si>
    <t>-649001474</t>
  </si>
  <si>
    <t>https://podminky.urs.cz/item/CS_URS_2023_01/87150308</t>
  </si>
  <si>
    <t>87150309</t>
  </si>
  <si>
    <t>podávací čerpadlo vzorkové vody 4m3/h</t>
  </si>
  <si>
    <t>-925502174</t>
  </si>
  <si>
    <t>https://podminky.urs.cz/item/CS_URS_2023_01/87150309</t>
  </si>
  <si>
    <t>87150310</t>
  </si>
  <si>
    <t>pomaluuzavírací uzávěr se servopohonem a havarijní funkcí DN 25</t>
  </si>
  <si>
    <t>987244999</t>
  </si>
  <si>
    <t>https://podminky.urs.cz/item/CS_URS_2023_01/87150310</t>
  </si>
  <si>
    <t>87150321</t>
  </si>
  <si>
    <t>injektor typu A, do výkonu 1,6 kg Cl2/hod.</t>
  </si>
  <si>
    <t>1752066707</t>
  </si>
  <si>
    <t>https://podminky.urs.cz/item/CS_URS_2023_01/87150321</t>
  </si>
  <si>
    <t>87150322</t>
  </si>
  <si>
    <t>zpětný ventil injektoru s kompenzací kolísání tlaku</t>
  </si>
  <si>
    <t>1778389247</t>
  </si>
  <si>
    <t>https://podminky.urs.cz/item/CS_URS_2023_01/87150322</t>
  </si>
  <si>
    <t>87150323</t>
  </si>
  <si>
    <t>elektrický regulační ventil vč. rotametru 10 - 200 g/h, 3 bodovými kroky řízený regulační ventil k zajištění proporcionálního dávkování plynného chloru. Lineární charakteristika. Manuálně aretovatelný. IP 55</t>
  </si>
  <si>
    <t>1036320877</t>
  </si>
  <si>
    <t>https://podminky.urs.cz/item/CS_URS_2023_01/87150323</t>
  </si>
  <si>
    <t>87150324</t>
  </si>
  <si>
    <t>zpětná klapka s kuličkou 8/12</t>
  </si>
  <si>
    <t>-1967750492</t>
  </si>
  <si>
    <t>https://podminky.urs.cz/item/CS_URS_2023_01/87150324</t>
  </si>
  <si>
    <t>87150325</t>
  </si>
  <si>
    <t>T - kus 8/12, pro rozdělení dávkování</t>
  </si>
  <si>
    <t>1553013129</t>
  </si>
  <si>
    <t>https://podminky.urs.cz/item/CS_URS_2023_01/87150325</t>
  </si>
  <si>
    <t>87150326</t>
  </si>
  <si>
    <t>PE hadička 8/12</t>
  </si>
  <si>
    <t>-270246894</t>
  </si>
  <si>
    <t>https://podminky.urs.cz/item/CS_URS_2023_01/87150326</t>
  </si>
  <si>
    <t>87150327</t>
  </si>
  <si>
    <t xml:space="preserve">Deska MaR s měřením (volného chloru, pH, ORP, teploty) + 1 x nastavitelné membránové dávkovací čerpadlo s vestavěným displejem určené k dávkování korekce pH, filtr k ochraně elektrod, grafický, barevný, dotykový displej min.5,7", 320x240 pixelů, ovládací </t>
  </si>
  <si>
    <t>322250974</t>
  </si>
  <si>
    <t>https://podminky.urs.cz/item/CS_URS_2023_01/87150327</t>
  </si>
  <si>
    <t>87150328</t>
  </si>
  <si>
    <t>dávkovací sestava vločkovače s časovým řízením, nastavitelné hadičkové čerpadlo + spínací hodiny</t>
  </si>
  <si>
    <t>2138258383</t>
  </si>
  <si>
    <t>https://podminky.urs.cz/item/CS_URS_2023_01/87150328</t>
  </si>
  <si>
    <t>87150329</t>
  </si>
  <si>
    <t>cirkulační okruh chlorace se zrychlovacím čerpadlem, potrubní rozvod zrychlovacího čerpadla: navrtávky, potrubní rozvod sání a výtlaku d 32 – d 40mm, diskový filtr, zpětná klapka „Y“ d 40mm, tvarovky a redukce, 2 x KV d 40mm, 4 x KV d 32mm. Zrychlovací če</t>
  </si>
  <si>
    <t>814351543</t>
  </si>
  <si>
    <t>https://podminky.urs.cz/item/CS_URS_2023_01/87150329</t>
  </si>
  <si>
    <t>87150330</t>
  </si>
  <si>
    <t>cirkulační okruh vzorkové vody MaR vč. cirkulačního čerpadla, napojení na stávající přívod vzorkové vody z bazénu. Rozvod k desce MaR a zaústění zpět do systému. Cirkulační čerpadlo odpovídajícího výkonu.</t>
  </si>
  <si>
    <t>807234369</t>
  </si>
  <si>
    <t>https://podminky.urs.cz/item/CS_URS_2023_01/87150330</t>
  </si>
  <si>
    <t>87150331</t>
  </si>
  <si>
    <t>montáž, tlak. zkouška, zprovoznění, zaškolení obsluhy, doprava</t>
  </si>
  <si>
    <t>-1477497950</t>
  </si>
  <si>
    <t>https://podminky.urs.cz/item/CS_URS_2023_01/87150331</t>
  </si>
  <si>
    <t>87150332</t>
  </si>
  <si>
    <t>revize chlor. hospodářství, úprava MPŘ</t>
  </si>
  <si>
    <t>-2010358838</t>
  </si>
  <si>
    <t>https://podminky.urs.cz/item/CS_URS_2023_01/87150332</t>
  </si>
  <si>
    <t>87150333</t>
  </si>
  <si>
    <t>hlásič úniku chloru vč. signalizace</t>
  </si>
  <si>
    <t>-1976734539</t>
  </si>
  <si>
    <t>https://podminky.urs.cz/item/CS_URS_2023_01/87150333</t>
  </si>
  <si>
    <t>87150334</t>
  </si>
  <si>
    <t>bezpečnostní uzavírací ventil</t>
  </si>
  <si>
    <t>1350988654</t>
  </si>
  <si>
    <t>https://podminky.urs.cz/item/CS_URS_2023_01/87150334</t>
  </si>
  <si>
    <t>8782.01.0900</t>
  </si>
  <si>
    <t>T-kus 90° 90</t>
  </si>
  <si>
    <t>Ks</t>
  </si>
  <si>
    <t>1645604223</t>
  </si>
  <si>
    <t>https://podminky.urs.cz/item/CS_URS_2023_01/8782.01.0900</t>
  </si>
  <si>
    <t>8782.02.5110</t>
  </si>
  <si>
    <t>T-kus 90° redukovaný110x110/90x110/90</t>
  </si>
  <si>
    <t>1846079239</t>
  </si>
  <si>
    <t>https://podminky.urs.cz/item/CS_URS_2023_01/8782.02.5110</t>
  </si>
  <si>
    <t>8782.03.0800</t>
  </si>
  <si>
    <t>T-kus 90° redukovaný75x50x75</t>
  </si>
  <si>
    <t>-794858813</t>
  </si>
  <si>
    <t>https://podminky.urs.cz/item/CS_URS_2023_01/8782.03.0800</t>
  </si>
  <si>
    <t>8782.03.0970</t>
  </si>
  <si>
    <t>T-kus 90° redukovaný90x63x90</t>
  </si>
  <si>
    <t>1317672234</t>
  </si>
  <si>
    <t>https://podminky.urs.cz/item/CS_URS_2023_01/8782.03.0970</t>
  </si>
  <si>
    <t>8782.03.1000</t>
  </si>
  <si>
    <t>T-kus 90° redukovaný90x75x90</t>
  </si>
  <si>
    <t>935667020</t>
  </si>
  <si>
    <t>https://podminky.urs.cz/item/CS_URS_2023_01/8782.03.1000</t>
  </si>
  <si>
    <t>8782.08.0900V</t>
  </si>
  <si>
    <t>T-kus 45°90x90x90</t>
  </si>
  <si>
    <t>-1255250349</t>
  </si>
  <si>
    <t>https://podminky.urs.cz/item/CS_URS_2023_01/8782.08.0900V</t>
  </si>
  <si>
    <t>8782.08.1100V</t>
  </si>
  <si>
    <t>T-kus 45°110x110x110</t>
  </si>
  <si>
    <t>778547774</t>
  </si>
  <si>
    <t>https://podminky.urs.cz/item/CS_URS_2023_01/8782.08.1100V</t>
  </si>
  <si>
    <t>8782.08.1250V</t>
  </si>
  <si>
    <t>T-kus 45°125x125x125</t>
  </si>
  <si>
    <t>-372504833</t>
  </si>
  <si>
    <t>https://podminky.urs.cz/item/CS_URS_2023_01/8782.08.1250V</t>
  </si>
  <si>
    <t>8782.25.0630</t>
  </si>
  <si>
    <t>Koleno 90°63</t>
  </si>
  <si>
    <t>-2077456903</t>
  </si>
  <si>
    <t>https://podminky.urs.cz/item/CS_URS_2023_01/8782.25.0630</t>
  </si>
  <si>
    <t>8782.25.0900</t>
  </si>
  <si>
    <t>Koleno 90°90</t>
  </si>
  <si>
    <t>-1807705815</t>
  </si>
  <si>
    <t>https://podminky.urs.cz/item/CS_URS_2023_01/8782.25.0900</t>
  </si>
  <si>
    <t>8782.25.1100</t>
  </si>
  <si>
    <t>Koleno 90°110</t>
  </si>
  <si>
    <t>-1626894824</t>
  </si>
  <si>
    <t>https://podminky.urs.cz/item/CS_URS_2023_01/8782.25.1100</t>
  </si>
  <si>
    <t>8782.30.0630</t>
  </si>
  <si>
    <t>Koleno 45°63</t>
  </si>
  <si>
    <t>-2011658664</t>
  </si>
  <si>
    <t>https://podminky.urs.cz/item/CS_URS_2023_01/8782.30.0630</t>
  </si>
  <si>
    <t>8782.30.0750</t>
  </si>
  <si>
    <t>Koleno 45°75</t>
  </si>
  <si>
    <t>1671228375</t>
  </si>
  <si>
    <t>https://podminky.urs.cz/item/CS_URS_2023_01/8782.30.0750</t>
  </si>
  <si>
    <t>8782.30.0900</t>
  </si>
  <si>
    <t>Koleno 45°90</t>
  </si>
  <si>
    <t>1785943070</t>
  </si>
  <si>
    <t>https://podminky.urs.cz/item/CS_URS_2023_01/8782.30.0900</t>
  </si>
  <si>
    <t>8782.30.1100</t>
  </si>
  <si>
    <t>Koleno 45°110</t>
  </si>
  <si>
    <t>2003470989</t>
  </si>
  <si>
    <t>https://podminky.urs.cz/item/CS_URS_2023_01/8782.30.1100</t>
  </si>
  <si>
    <t>8783.05.0770</t>
  </si>
  <si>
    <t>Redukce krátká75x50</t>
  </si>
  <si>
    <t>-1243682647</t>
  </si>
  <si>
    <t>https://podminky.urs.cz/item/CS_URS_2023_01/8783.05.0770</t>
  </si>
  <si>
    <t>8783.05.0910</t>
  </si>
  <si>
    <t>Redukce krátká90x63</t>
  </si>
  <si>
    <t>1666130634</t>
  </si>
  <si>
    <t>https://podminky.urs.cz/item/CS_URS_2023_01/8783.05.0910</t>
  </si>
  <si>
    <t>8783.05.0920</t>
  </si>
  <si>
    <t>Redukce krátká90x75</t>
  </si>
  <si>
    <t>-629882946</t>
  </si>
  <si>
    <t>https://podminky.urs.cz/item/CS_URS_2023_01/8783.05.0920</t>
  </si>
  <si>
    <t>8783.05.1110</t>
  </si>
  <si>
    <t>Redukce krátká110x63</t>
  </si>
  <si>
    <t>527984379</t>
  </si>
  <si>
    <t>https://podminky.urs.cz/item/CS_URS_2023_01/8783.05.1110</t>
  </si>
  <si>
    <t>8783.05.1130</t>
  </si>
  <si>
    <t>Redukce krátká110x90</t>
  </si>
  <si>
    <t>1348572965</t>
  </si>
  <si>
    <t>https://podminky.urs.cz/item/CS_URS_2023_01/8783.05.1130</t>
  </si>
  <si>
    <t>8783.05.1270</t>
  </si>
  <si>
    <t>Redukce krátká125x110</t>
  </si>
  <si>
    <t>-809881626</t>
  </si>
  <si>
    <t>https://podminky.urs.cz/item/CS_URS_2023_01/8783.05.1270</t>
  </si>
  <si>
    <t>8786.15.0025B</t>
  </si>
  <si>
    <t>Ventil kulový 2x šroubení, těsnění EPDM+HDPE 25</t>
  </si>
  <si>
    <t>-2022966247</t>
  </si>
  <si>
    <t>https://podminky.urs.cz/item/CS_URS_2023_01/8786.15.0025B</t>
  </si>
  <si>
    <t>8786.15.0032B</t>
  </si>
  <si>
    <t>Ventil kulový 2x šroubení, těsnění EPDM+HDPE 32</t>
  </si>
  <si>
    <t>-417613269</t>
  </si>
  <si>
    <t>https://podminky.urs.cz/item/CS_URS_2023_01/8786.15.0032B</t>
  </si>
  <si>
    <t>8786.15.0063B</t>
  </si>
  <si>
    <t>Ventil kulový 2x šroubení, těsnění EPDM+HDPE 63</t>
  </si>
  <si>
    <t>-1158028629</t>
  </si>
  <si>
    <t>https://podminky.urs.cz/item/CS_URS_2023_01/8786.15.0063B</t>
  </si>
  <si>
    <t>8786.60.0075</t>
  </si>
  <si>
    <t>Klapka zpětná 2x šroubení, těsnění EPDM 75</t>
  </si>
  <si>
    <t>-733382582</t>
  </si>
  <si>
    <t>https://podminky.urs.cz/item/CS_URS_2023_01/8786.60.0075</t>
  </si>
  <si>
    <t>8786.60.0090</t>
  </si>
  <si>
    <t>Klapka zpětná 2x šroubení, těsnění EPDM 90</t>
  </si>
  <si>
    <t>-1941307706</t>
  </si>
  <si>
    <t>https://podminky.urs.cz/item/CS_URS_2023_01/8786.60.0090</t>
  </si>
  <si>
    <t>8786.60.0110</t>
  </si>
  <si>
    <t>Klapka zpětná 2x šroubení, těsnění EPDM 110</t>
  </si>
  <si>
    <t>-1589617908</t>
  </si>
  <si>
    <t>https://podminky.urs.cz/item/CS_URS_2023_01/8786.60.0110</t>
  </si>
  <si>
    <t>8786.70.0075B</t>
  </si>
  <si>
    <t>Uzavírací klapka výrobce Pimtas, těsnění EPDM 75</t>
  </si>
  <si>
    <t>1772190172</t>
  </si>
  <si>
    <t>https://podminky.urs.cz/item/CS_URS_2023_01/8786.70.0075B</t>
  </si>
  <si>
    <t>8786.70.0090B</t>
  </si>
  <si>
    <t>Uzavírací klapka výrobce Pimtas, těsnění EPDM 90</t>
  </si>
  <si>
    <t>-929162382</t>
  </si>
  <si>
    <t>https://podminky.urs.cz/item/CS_URS_2023_01/8786.70.0090B</t>
  </si>
  <si>
    <t>8786.70.0110B</t>
  </si>
  <si>
    <t>Uzavírací klapka výrobce Pimtas, těsnění EPDM 110</t>
  </si>
  <si>
    <t>-339056312</t>
  </si>
  <si>
    <t>https://podminky.urs.cz/item/CS_URS_2023_01/8786.70.0110B</t>
  </si>
  <si>
    <t>878TL5050024</t>
  </si>
  <si>
    <t>Trubka tlaková PVC-U 50x2,4 PN 10</t>
  </si>
  <si>
    <t>412700642</t>
  </si>
  <si>
    <t>https://podminky.urs.cz/item/CS_URS_2023_01/878TL5050024</t>
  </si>
  <si>
    <t>878TL5063030</t>
  </si>
  <si>
    <t>Trubka tlaková PVC-U 63x3,0 PN 10</t>
  </si>
  <si>
    <t>-20267182</t>
  </si>
  <si>
    <t>https://podminky.urs.cz/item/CS_URS_2023_01/878TL5063030</t>
  </si>
  <si>
    <t>878TL5075036</t>
  </si>
  <si>
    <t>Trubka tlaková PVC-U 75x3,6 PN 10</t>
  </si>
  <si>
    <t>-1921835845</t>
  </si>
  <si>
    <t>https://podminky.urs.cz/item/CS_URS_2023_01/878TL5075036</t>
  </si>
  <si>
    <t>878TL5090043</t>
  </si>
  <si>
    <t>Trubka tlaková PVC-U 90x4,3 PN 10</t>
  </si>
  <si>
    <t>-651523591</t>
  </si>
  <si>
    <t>https://podminky.urs.cz/item/CS_URS_2023_01/878TL5090043</t>
  </si>
  <si>
    <t>878TL5110042</t>
  </si>
  <si>
    <t>Trubka tlaková PVC-U 110x4,2 PN 10</t>
  </si>
  <si>
    <t>921622044</t>
  </si>
  <si>
    <t>https://podminky.urs.cz/item/CS_URS_2023_01/878TL5110042</t>
  </si>
  <si>
    <t>878TL5125048</t>
  </si>
  <si>
    <t>Trubka tlaková PVC-U 125x4,8 PN 10</t>
  </si>
  <si>
    <t>787831698</t>
  </si>
  <si>
    <t>https://podminky.urs.cz/item/CS_URS_2023_01/878TL5125048</t>
  </si>
  <si>
    <t>721173315</t>
  </si>
  <si>
    <t>Potrubí kanalizační z PVC SN 4 dešťové DN 110</t>
  </si>
  <si>
    <t>1871823899</t>
  </si>
  <si>
    <t>https://podminky.urs.cz/item/CS_URS_2023_01/721173315</t>
  </si>
  <si>
    <t>721174043</t>
  </si>
  <si>
    <t>Potrubí kanalizační z PP připojovací DN 50</t>
  </si>
  <si>
    <t>-808974141</t>
  </si>
  <si>
    <t>https://podminky.urs.cz/item/CS_URS_2023_01/721174043</t>
  </si>
  <si>
    <t>721174044</t>
  </si>
  <si>
    <t>Potrubí kanalizační z PP připojovací DN 75</t>
  </si>
  <si>
    <t>30901629</t>
  </si>
  <si>
    <t>https://podminky.urs.cz/item/CS_URS_2023_01/721174044</t>
  </si>
  <si>
    <t>722</t>
  </si>
  <si>
    <t>Zdravotechnika - vnitřní vodovod</t>
  </si>
  <si>
    <t>722174004</t>
  </si>
  <si>
    <t>Potrubí vodovodní plastové PPR svar polyfuze PN 16 D 32 x 4,4 mm</t>
  </si>
  <si>
    <t>1097987513</t>
  </si>
  <si>
    <t>https://podminky.urs.cz/item/CS_URS_2023_01/722174004</t>
  </si>
  <si>
    <t>722230102</t>
  </si>
  <si>
    <t>Ventil přímý G 3/4 se dvěma závity</t>
  </si>
  <si>
    <t>-40561043</t>
  </si>
  <si>
    <t>https://podminky.urs.cz/item/CS_URS_2023_01/722230102</t>
  </si>
  <si>
    <t>722230103</t>
  </si>
  <si>
    <t>Ventil přímý G 1 se dvěma závity</t>
  </si>
  <si>
    <t>805716661</t>
  </si>
  <si>
    <t>https://podminky.urs.cz/item/CS_URS_2023_01/722230103</t>
  </si>
  <si>
    <t>722232045</t>
  </si>
  <si>
    <t>Kohout kulový přímý G 1 PN 42 do 185°C vnitřní závit</t>
  </si>
  <si>
    <t>-47643029</t>
  </si>
  <si>
    <t>https://podminky.urs.cz/item/CS_URS_2023_01/722232045</t>
  </si>
  <si>
    <t>776</t>
  </si>
  <si>
    <t>Podlahy povlakové</t>
  </si>
  <si>
    <t>77650101</t>
  </si>
  <si>
    <t>foliování bazénové vany PVC - P hladká, zesílená syntetickým vláknem + geotextilie 500 g/m2</t>
  </si>
  <si>
    <t>-1984704603</t>
  </si>
  <si>
    <t>https://podminky.urs.cz/item/CS_URS_2023_01/77650101</t>
  </si>
  <si>
    <t>77650102</t>
  </si>
  <si>
    <t>foliování bazénové vany PVC - P protiskluz, zesílená syntetickým vláknem + geotextilie 500 g/m2</t>
  </si>
  <si>
    <t>985669646</t>
  </si>
  <si>
    <t>https://podminky.urs.cz/item/CS_URS_2023_01/77650102</t>
  </si>
  <si>
    <t>SO04 -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</si>
  <si>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</si>
  <si>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</si>
  <si>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</si>
  <si>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</si>
  <si>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</si>
  <si>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VRN8 - Přesun stavebních kapacit</t>
  </si>
  <si>
    <t>VRN</t>
  </si>
  <si>
    <t>VRN1</t>
  </si>
  <si>
    <t>Průzkumné, geodetické a projektové práce</t>
  </si>
  <si>
    <t>012103000</t>
  </si>
  <si>
    <t>Geodetické práce před výstavbou - vyměření stavby</t>
  </si>
  <si>
    <t>soubor</t>
  </si>
  <si>
    <t>1024</t>
  </si>
  <si>
    <t>-1789496730</t>
  </si>
  <si>
    <t>https://podminky.urs.cz/item/CS_URS_2023_01/012103000</t>
  </si>
  <si>
    <t>013254000</t>
  </si>
  <si>
    <t>Dokumentace skutečného provedení stavby</t>
  </si>
  <si>
    <t>-1553025158</t>
  </si>
  <si>
    <t>https://podminky.urs.cz/item/CS_URS_2023_01/013254000</t>
  </si>
  <si>
    <t>VRN3</t>
  </si>
  <si>
    <t>Zařízení staveniště</t>
  </si>
  <si>
    <t>032903000</t>
  </si>
  <si>
    <t>Náklady na provoz a údržbu vybavení staveniště</t>
  </si>
  <si>
    <t>670525687</t>
  </si>
  <si>
    <t>https://podminky.urs.cz/item/CS_URS_2023_01/032903000</t>
  </si>
  <si>
    <t>VRN4</t>
  </si>
  <si>
    <t>Inženýrská činnost</t>
  </si>
  <si>
    <t>045002000</t>
  </si>
  <si>
    <t>Kompletační a koordinační činnost</t>
  </si>
  <si>
    <t>-418233018</t>
  </si>
  <si>
    <t>https://podminky.urs.cz/item/CS_URS_2023_01/045002000</t>
  </si>
  <si>
    <t>VRN6</t>
  </si>
  <si>
    <t>Územní vlivy</t>
  </si>
  <si>
    <t>065002000</t>
  </si>
  <si>
    <t>Mimostaveništní doprava materiálů</t>
  </si>
  <si>
    <t>369494814</t>
  </si>
  <si>
    <t>https://podminky.urs.cz/item/CS_URS_2023_01/065002000</t>
  </si>
  <si>
    <t>VRN8</t>
  </si>
  <si>
    <t>Přesun stavebních kapacit</t>
  </si>
  <si>
    <t>081002000</t>
  </si>
  <si>
    <t>Doprava zaměstnanců</t>
  </si>
  <si>
    <t>1855865875</t>
  </si>
  <si>
    <t>https://podminky.urs.cz/item/CS_URS_2023_01/081002000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</si>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</sst>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49" fontId="42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3_01/998713201" TargetMode="External"/><Relationship Id="rId21" Type="http://schemas.openxmlformats.org/officeDocument/2006/relationships/hyperlink" Target="https://podminky.urs.cz/item/CS_URS_2023_01/181351103" TargetMode="External"/><Relationship Id="rId42" Type="http://schemas.openxmlformats.org/officeDocument/2006/relationships/hyperlink" Target="https://podminky.urs.cz/item/CS_URS_2023_01/311113144" TargetMode="External"/><Relationship Id="rId63" Type="http://schemas.openxmlformats.org/officeDocument/2006/relationships/hyperlink" Target="https://podminky.urs.cz/item/CS_URS_2023_01/564730111" TargetMode="External"/><Relationship Id="rId84" Type="http://schemas.openxmlformats.org/officeDocument/2006/relationships/hyperlink" Target="https://podminky.urs.cz/item/CS_URS_2023_01/634911124" TargetMode="External"/><Relationship Id="rId16" Type="http://schemas.openxmlformats.org/officeDocument/2006/relationships/hyperlink" Target="https://podminky.urs.cz/item/CS_URS_2023_01/167151111" TargetMode="External"/><Relationship Id="rId107" Type="http://schemas.openxmlformats.org/officeDocument/2006/relationships/hyperlink" Target="https://podminky.urs.cz/item/CS_URS_2023_01/712311101" TargetMode="External"/><Relationship Id="rId11" Type="http://schemas.openxmlformats.org/officeDocument/2006/relationships/hyperlink" Target="https://podminky.urs.cz/item/CS_URS_2023_01/162211311" TargetMode="External"/><Relationship Id="rId32" Type="http://schemas.openxmlformats.org/officeDocument/2006/relationships/hyperlink" Target="https://podminky.urs.cz/item/CS_URS_2023_01/274313711" TargetMode="External"/><Relationship Id="rId37" Type="http://schemas.openxmlformats.org/officeDocument/2006/relationships/hyperlink" Target="https://podminky.urs.cz/item/CS_URS_2023_01/275351121" TargetMode="External"/><Relationship Id="rId53" Type="http://schemas.openxmlformats.org/officeDocument/2006/relationships/hyperlink" Target="https://podminky.urs.cz/item/CS_URS_2023_01/411121125" TargetMode="External"/><Relationship Id="rId58" Type="http://schemas.openxmlformats.org/officeDocument/2006/relationships/hyperlink" Target="https://podminky.urs.cz/item/CS_URS_2023_01/430321616" TargetMode="External"/><Relationship Id="rId74" Type="http://schemas.openxmlformats.org/officeDocument/2006/relationships/hyperlink" Target="https://podminky.urs.cz/item/CS_URS_2023_01/622311111" TargetMode="External"/><Relationship Id="rId79" Type="http://schemas.openxmlformats.org/officeDocument/2006/relationships/hyperlink" Target="https://podminky.urs.cz/item/CS_URS_2023_01/631351101" TargetMode="External"/><Relationship Id="rId102" Type="http://schemas.openxmlformats.org/officeDocument/2006/relationships/hyperlink" Target="https://podminky.urs.cz/item/CS_URS_2023_01/711141559" TargetMode="External"/><Relationship Id="rId123" Type="http://schemas.openxmlformats.org/officeDocument/2006/relationships/hyperlink" Target="https://podminky.urs.cz/item/CS_URS_2023_01/764521444" TargetMode="External"/><Relationship Id="rId128" Type="http://schemas.openxmlformats.org/officeDocument/2006/relationships/hyperlink" Target="https://podminky.urs.cz/item/CS_URS_2023_01/998766201" TargetMode="External"/><Relationship Id="rId5" Type="http://schemas.openxmlformats.org/officeDocument/2006/relationships/hyperlink" Target="https://podminky.urs.cz/item/CS_URS_2023_01/121151113" TargetMode="External"/><Relationship Id="rId90" Type="http://schemas.openxmlformats.org/officeDocument/2006/relationships/hyperlink" Target="https://podminky.urs.cz/item/CS_URS_2023_01/977151111" TargetMode="External"/><Relationship Id="rId95" Type="http://schemas.openxmlformats.org/officeDocument/2006/relationships/hyperlink" Target="https://podminky.urs.cz/item/CS_URS_2023_01/977151117" TargetMode="External"/><Relationship Id="rId22" Type="http://schemas.openxmlformats.org/officeDocument/2006/relationships/hyperlink" Target="https://podminky.urs.cz/item/CS_URS_2023_01/181411131" TargetMode="External"/><Relationship Id="rId27" Type="http://schemas.openxmlformats.org/officeDocument/2006/relationships/hyperlink" Target="https://podminky.urs.cz/item/CS_URS_2023_01/214500111" TargetMode="External"/><Relationship Id="rId43" Type="http://schemas.openxmlformats.org/officeDocument/2006/relationships/hyperlink" Target="https://podminky.urs.cz/item/CS_URS_2023_01/311361821" TargetMode="External"/><Relationship Id="rId48" Type="http://schemas.openxmlformats.org/officeDocument/2006/relationships/hyperlink" Target="https://podminky.urs.cz/item/CS_URS_2023_01/317121101" TargetMode="External"/><Relationship Id="rId64" Type="http://schemas.openxmlformats.org/officeDocument/2006/relationships/hyperlink" Target="https://podminky.urs.cz/item/CS_URS_2023_01/571908111" TargetMode="External"/><Relationship Id="rId69" Type="http://schemas.openxmlformats.org/officeDocument/2006/relationships/hyperlink" Target="https://podminky.urs.cz/item/CS_URS_2023_01/622131101" TargetMode="External"/><Relationship Id="rId113" Type="http://schemas.openxmlformats.org/officeDocument/2006/relationships/hyperlink" Target="https://podminky.urs.cz/item/CS_URS_2023_01/998712201" TargetMode="External"/><Relationship Id="rId118" Type="http://schemas.openxmlformats.org/officeDocument/2006/relationships/hyperlink" Target="https://podminky.urs.cz/item/CS_URS_2023_01/721242105" TargetMode="External"/><Relationship Id="rId134" Type="http://schemas.openxmlformats.org/officeDocument/2006/relationships/hyperlink" Target="https://podminky.urs.cz/item/CS_URS_2023_01/998781201" TargetMode="External"/><Relationship Id="rId80" Type="http://schemas.openxmlformats.org/officeDocument/2006/relationships/hyperlink" Target="https://podminky.urs.cz/item/CS_URS_2023_01/631351102" TargetMode="External"/><Relationship Id="rId85" Type="http://schemas.openxmlformats.org/officeDocument/2006/relationships/hyperlink" Target="https://podminky.urs.cz/item/CS_URS_2023_01/916331112" TargetMode="External"/><Relationship Id="rId12" Type="http://schemas.openxmlformats.org/officeDocument/2006/relationships/hyperlink" Target="https://podminky.urs.cz/item/CS_URS_2023_01/162211319" TargetMode="External"/><Relationship Id="rId17" Type="http://schemas.openxmlformats.org/officeDocument/2006/relationships/hyperlink" Target="https://podminky.urs.cz/item/CS_URS_2023_01/171201221" TargetMode="External"/><Relationship Id="rId33" Type="http://schemas.openxmlformats.org/officeDocument/2006/relationships/hyperlink" Target="https://podminky.urs.cz/item/CS_URS_2023_01/274351121" TargetMode="External"/><Relationship Id="rId38" Type="http://schemas.openxmlformats.org/officeDocument/2006/relationships/hyperlink" Target="https://podminky.urs.cz/item/CS_URS_2023_01/275351122" TargetMode="External"/><Relationship Id="rId59" Type="http://schemas.openxmlformats.org/officeDocument/2006/relationships/hyperlink" Target="https://podminky.urs.cz/item/CS_URS_2023_01/434351141" TargetMode="External"/><Relationship Id="rId103" Type="http://schemas.openxmlformats.org/officeDocument/2006/relationships/hyperlink" Target="https://podminky.urs.cz/item/CS_URS_2023_01/711142559" TargetMode="External"/><Relationship Id="rId108" Type="http://schemas.openxmlformats.org/officeDocument/2006/relationships/hyperlink" Target="https://podminky.urs.cz/item/CS_URS_2023_01/712341559" TargetMode="External"/><Relationship Id="rId124" Type="http://schemas.openxmlformats.org/officeDocument/2006/relationships/hyperlink" Target="https://podminky.urs.cz/item/CS_URS_2023_01/764528422" TargetMode="External"/><Relationship Id="rId129" Type="http://schemas.openxmlformats.org/officeDocument/2006/relationships/hyperlink" Target="https://podminky.urs.cz/item/CS_URS_2023_01/767161111" TargetMode="External"/><Relationship Id="rId54" Type="http://schemas.openxmlformats.org/officeDocument/2006/relationships/hyperlink" Target="https://podminky.urs.cz/item/CS_URS_2023_01/417321414" TargetMode="External"/><Relationship Id="rId70" Type="http://schemas.openxmlformats.org/officeDocument/2006/relationships/hyperlink" Target="https://podminky.urs.cz/item/CS_URS_2023_01/622131121" TargetMode="External"/><Relationship Id="rId75" Type="http://schemas.openxmlformats.org/officeDocument/2006/relationships/hyperlink" Target="https://podminky.urs.cz/item/CS_URS_2023_01/622381022" TargetMode="External"/><Relationship Id="rId91" Type="http://schemas.openxmlformats.org/officeDocument/2006/relationships/hyperlink" Target="https://podminky.urs.cz/item/CS_URS_2023_01/977151112" TargetMode="External"/><Relationship Id="rId96" Type="http://schemas.openxmlformats.org/officeDocument/2006/relationships/hyperlink" Target="https://podminky.urs.cz/item/CS_URS_2023_01/977151119" TargetMode="External"/><Relationship Id="rId1" Type="http://schemas.openxmlformats.org/officeDocument/2006/relationships/hyperlink" Target="https://podminky.urs.cz/item/CS_URS_2023_01/113106121" TargetMode="External"/><Relationship Id="rId6" Type="http://schemas.openxmlformats.org/officeDocument/2006/relationships/hyperlink" Target="https://podminky.urs.cz/item/CS_URS_2023_01/122251102" TargetMode="External"/><Relationship Id="rId23" Type="http://schemas.openxmlformats.org/officeDocument/2006/relationships/hyperlink" Target="https://podminky.urs.cz/item/CS_URS_2023_01/211971110" TargetMode="External"/><Relationship Id="rId28" Type="http://schemas.openxmlformats.org/officeDocument/2006/relationships/hyperlink" Target="https://podminky.urs.cz/item/CS_URS_2023_01/273321611" TargetMode="External"/><Relationship Id="rId49" Type="http://schemas.openxmlformats.org/officeDocument/2006/relationships/hyperlink" Target="https://podminky.urs.cz/item/CS_URS_2023_01/334359115" TargetMode="External"/><Relationship Id="rId114" Type="http://schemas.openxmlformats.org/officeDocument/2006/relationships/hyperlink" Target="https://podminky.urs.cz/item/CS_URS_2023_01/713121121" TargetMode="External"/><Relationship Id="rId119" Type="http://schemas.openxmlformats.org/officeDocument/2006/relationships/hyperlink" Target="https://podminky.urs.cz/item/CS_URS_2023_01/764222431" TargetMode="External"/><Relationship Id="rId44" Type="http://schemas.openxmlformats.org/officeDocument/2006/relationships/hyperlink" Target="https://podminky.urs.cz/item/CS_URS_2023_01/313321611" TargetMode="External"/><Relationship Id="rId60" Type="http://schemas.openxmlformats.org/officeDocument/2006/relationships/hyperlink" Target="https://podminky.urs.cz/item/CS_URS_2023_01/434351142" TargetMode="External"/><Relationship Id="rId65" Type="http://schemas.openxmlformats.org/officeDocument/2006/relationships/hyperlink" Target="https://podminky.urs.cz/item/CS_URS_2023_01/596211112" TargetMode="External"/><Relationship Id="rId81" Type="http://schemas.openxmlformats.org/officeDocument/2006/relationships/hyperlink" Target="https://podminky.urs.cz/item/CS_URS_2023_01/632450134" TargetMode="External"/><Relationship Id="rId86" Type="http://schemas.openxmlformats.org/officeDocument/2006/relationships/hyperlink" Target="https://podminky.urs.cz/item/CS_URS_2023_01/919726122" TargetMode="External"/><Relationship Id="rId130" Type="http://schemas.openxmlformats.org/officeDocument/2006/relationships/hyperlink" Target="https://podminky.urs.cz/item/CS_URS_2023_01/998767201" TargetMode="External"/><Relationship Id="rId135" Type="http://schemas.openxmlformats.org/officeDocument/2006/relationships/drawing" Target="../drawings/drawing2.xml"/><Relationship Id="rId13" Type="http://schemas.openxmlformats.org/officeDocument/2006/relationships/hyperlink" Target="https://podminky.urs.cz/item/CS_URS_2023_01/162251102" TargetMode="External"/><Relationship Id="rId18" Type="http://schemas.openxmlformats.org/officeDocument/2006/relationships/hyperlink" Target="https://podminky.urs.cz/item/CS_URS_2023_01/174151101" TargetMode="External"/><Relationship Id="rId39" Type="http://schemas.openxmlformats.org/officeDocument/2006/relationships/hyperlink" Target="https://podminky.urs.cz/item/CS_URS_2023_01/275362021" TargetMode="External"/><Relationship Id="rId109" Type="http://schemas.openxmlformats.org/officeDocument/2006/relationships/hyperlink" Target="https://podminky.urs.cz/item/CS_URS_2023_01/712361705" TargetMode="External"/><Relationship Id="rId34" Type="http://schemas.openxmlformats.org/officeDocument/2006/relationships/hyperlink" Target="https://podminky.urs.cz/item/CS_URS_2023_01/274351122" TargetMode="External"/><Relationship Id="rId50" Type="http://schemas.openxmlformats.org/officeDocument/2006/relationships/hyperlink" Target="https://podminky.urs.cz/item/CS_URS_2023_01/338171111" TargetMode="External"/><Relationship Id="rId55" Type="http://schemas.openxmlformats.org/officeDocument/2006/relationships/hyperlink" Target="https://podminky.urs.cz/item/CS_URS_2023_01/417351115" TargetMode="External"/><Relationship Id="rId76" Type="http://schemas.openxmlformats.org/officeDocument/2006/relationships/hyperlink" Target="https://podminky.urs.cz/item/CS_URS_2023_01/622511112" TargetMode="External"/><Relationship Id="rId97" Type="http://schemas.openxmlformats.org/officeDocument/2006/relationships/hyperlink" Target="https://podminky.urs.cz/item/CS_URS_2023_01/977151122" TargetMode="External"/><Relationship Id="rId104" Type="http://schemas.openxmlformats.org/officeDocument/2006/relationships/hyperlink" Target="https://podminky.urs.cz/item/CS_URS_2023_01/711161273" TargetMode="External"/><Relationship Id="rId120" Type="http://schemas.openxmlformats.org/officeDocument/2006/relationships/hyperlink" Target="https://podminky.urs.cz/item/CS_URS_2023_01/764225405" TargetMode="External"/><Relationship Id="rId125" Type="http://schemas.openxmlformats.org/officeDocument/2006/relationships/hyperlink" Target="https://podminky.urs.cz/item/CS_URS_2023_01/998764201" TargetMode="External"/><Relationship Id="rId7" Type="http://schemas.openxmlformats.org/officeDocument/2006/relationships/hyperlink" Target="https://podminky.urs.cz/item/CS_URS_2023_01/131251103" TargetMode="External"/><Relationship Id="rId71" Type="http://schemas.openxmlformats.org/officeDocument/2006/relationships/hyperlink" Target="https://podminky.urs.cz/item/CS_URS_2023_01/622142001" TargetMode="External"/><Relationship Id="rId92" Type="http://schemas.openxmlformats.org/officeDocument/2006/relationships/hyperlink" Target="https://podminky.urs.cz/item/CS_URS_2023_01/977151113" TargetMode="External"/><Relationship Id="rId2" Type="http://schemas.openxmlformats.org/officeDocument/2006/relationships/hyperlink" Target="https://podminky.urs.cz/item/CS_URS_2023_01/113107122" TargetMode="External"/><Relationship Id="rId29" Type="http://schemas.openxmlformats.org/officeDocument/2006/relationships/hyperlink" Target="https://podminky.urs.cz/item/CS_URS_2023_01/273351121" TargetMode="External"/><Relationship Id="rId24" Type="http://schemas.openxmlformats.org/officeDocument/2006/relationships/hyperlink" Target="https://podminky.urs.cz/item/CS_URS_2023_01/211971121" TargetMode="External"/><Relationship Id="rId40" Type="http://schemas.openxmlformats.org/officeDocument/2006/relationships/hyperlink" Target="https://podminky.urs.cz/item/CS_URS_2023_01/311113141" TargetMode="External"/><Relationship Id="rId45" Type="http://schemas.openxmlformats.org/officeDocument/2006/relationships/hyperlink" Target="https://podminky.urs.cz/item/CS_URS_2023_01/313351121" TargetMode="External"/><Relationship Id="rId66" Type="http://schemas.openxmlformats.org/officeDocument/2006/relationships/hyperlink" Target="https://podminky.urs.cz/item/CS_URS_2023_01/596811120" TargetMode="External"/><Relationship Id="rId87" Type="http://schemas.openxmlformats.org/officeDocument/2006/relationships/hyperlink" Target="https://podminky.urs.cz/item/CS_URS_2023_01/919726123" TargetMode="External"/><Relationship Id="rId110" Type="http://schemas.openxmlformats.org/officeDocument/2006/relationships/hyperlink" Target="https://podminky.urs.cz/item/CS_URS_2023_01/712363352" TargetMode="External"/><Relationship Id="rId115" Type="http://schemas.openxmlformats.org/officeDocument/2006/relationships/hyperlink" Target="https://podminky.urs.cz/item/CS_URS_2023_01/713131141" TargetMode="External"/><Relationship Id="rId131" Type="http://schemas.openxmlformats.org/officeDocument/2006/relationships/hyperlink" Target="https://podminky.urs.cz/item/CS_URS_2023_01/781111011" TargetMode="External"/><Relationship Id="rId61" Type="http://schemas.openxmlformats.org/officeDocument/2006/relationships/hyperlink" Target="https://podminky.urs.cz/item/CS_URS_2023_01/451573111" TargetMode="External"/><Relationship Id="rId82" Type="http://schemas.openxmlformats.org/officeDocument/2006/relationships/hyperlink" Target="https://podminky.urs.cz/item/CS_URS_2023_01/632451032" TargetMode="External"/><Relationship Id="rId19" Type="http://schemas.openxmlformats.org/officeDocument/2006/relationships/hyperlink" Target="https://podminky.urs.cz/item/CS_URS_2023_01/175111101" TargetMode="External"/><Relationship Id="rId14" Type="http://schemas.openxmlformats.org/officeDocument/2006/relationships/hyperlink" Target="https://podminky.urs.cz/item/CS_URS_2023_01/162751117" TargetMode="External"/><Relationship Id="rId30" Type="http://schemas.openxmlformats.org/officeDocument/2006/relationships/hyperlink" Target="https://podminky.urs.cz/item/CS_URS_2023_01/273351122" TargetMode="External"/><Relationship Id="rId35" Type="http://schemas.openxmlformats.org/officeDocument/2006/relationships/hyperlink" Target="https://podminky.urs.cz/item/CS_URS_2023_01/275313611" TargetMode="External"/><Relationship Id="rId56" Type="http://schemas.openxmlformats.org/officeDocument/2006/relationships/hyperlink" Target="https://podminky.urs.cz/item/CS_URS_2023_01/417351116" TargetMode="External"/><Relationship Id="rId77" Type="http://schemas.openxmlformats.org/officeDocument/2006/relationships/hyperlink" Target="https://podminky.urs.cz/item/CS_URS_2023_01/631311114" TargetMode="External"/><Relationship Id="rId100" Type="http://schemas.openxmlformats.org/officeDocument/2006/relationships/hyperlink" Target="https://podminky.urs.cz/item/CS_URS_2023_01/711111001" TargetMode="External"/><Relationship Id="rId105" Type="http://schemas.openxmlformats.org/officeDocument/2006/relationships/hyperlink" Target="https://podminky.urs.cz/item/CS_URS_2023_01/711491272" TargetMode="External"/><Relationship Id="rId126" Type="http://schemas.openxmlformats.org/officeDocument/2006/relationships/hyperlink" Target="https://podminky.urs.cz/item/CS_URS_2023_01/766622131" TargetMode="External"/><Relationship Id="rId8" Type="http://schemas.openxmlformats.org/officeDocument/2006/relationships/hyperlink" Target="https://podminky.urs.cz/item/CS_URS_2023_01/132212131" TargetMode="External"/><Relationship Id="rId51" Type="http://schemas.openxmlformats.org/officeDocument/2006/relationships/hyperlink" Target="https://podminky.urs.cz/item/CS_URS_2023_01/348401130" TargetMode="External"/><Relationship Id="rId72" Type="http://schemas.openxmlformats.org/officeDocument/2006/relationships/hyperlink" Target="https://podminky.urs.cz/item/CS_URS_2023_01/622143003" TargetMode="External"/><Relationship Id="rId93" Type="http://schemas.openxmlformats.org/officeDocument/2006/relationships/hyperlink" Target="https://podminky.urs.cz/item/CS_URS_2023_01/977151114" TargetMode="External"/><Relationship Id="rId98" Type="http://schemas.openxmlformats.org/officeDocument/2006/relationships/hyperlink" Target="https://podminky.urs.cz/item/CS_URS_2023_01/977151125" TargetMode="External"/><Relationship Id="rId121" Type="http://schemas.openxmlformats.org/officeDocument/2006/relationships/hyperlink" Target="https://podminky.urs.cz/item/CS_URS_2023_01/764228424" TargetMode="External"/><Relationship Id="rId3" Type="http://schemas.openxmlformats.org/officeDocument/2006/relationships/hyperlink" Target="https://podminky.urs.cz/item/CS_URS_2023_01/113204111" TargetMode="External"/><Relationship Id="rId25" Type="http://schemas.openxmlformats.org/officeDocument/2006/relationships/hyperlink" Target="https://podminky.urs.cz/item/CS_URS_2023_01/212755214" TargetMode="External"/><Relationship Id="rId46" Type="http://schemas.openxmlformats.org/officeDocument/2006/relationships/hyperlink" Target="https://podminky.urs.cz/item/CS_URS_2023_01/313351122" TargetMode="External"/><Relationship Id="rId67" Type="http://schemas.openxmlformats.org/officeDocument/2006/relationships/hyperlink" Target="https://podminky.urs.cz/item/CS_URS_2023_01/612131121" TargetMode="External"/><Relationship Id="rId116" Type="http://schemas.openxmlformats.org/officeDocument/2006/relationships/hyperlink" Target="https://podminky.urs.cz/item/CS_URS_2023_01/713191132" TargetMode="External"/><Relationship Id="rId20" Type="http://schemas.openxmlformats.org/officeDocument/2006/relationships/hyperlink" Target="https://podminky.urs.cz/item/CS_URS_2023_01/175151101" TargetMode="External"/><Relationship Id="rId41" Type="http://schemas.openxmlformats.org/officeDocument/2006/relationships/hyperlink" Target="https://podminky.urs.cz/item/CS_URS_2023_01/311113142" TargetMode="External"/><Relationship Id="rId62" Type="http://schemas.openxmlformats.org/officeDocument/2006/relationships/hyperlink" Target="https://podminky.urs.cz/item/CS_URS_2023_01/564730011" TargetMode="External"/><Relationship Id="rId83" Type="http://schemas.openxmlformats.org/officeDocument/2006/relationships/hyperlink" Target="https://podminky.urs.cz/item/CS_URS_2023_01/634662111" TargetMode="External"/><Relationship Id="rId88" Type="http://schemas.openxmlformats.org/officeDocument/2006/relationships/hyperlink" Target="https://podminky.urs.cz/item/CS_URS_2023_01/953171011" TargetMode="External"/><Relationship Id="rId111" Type="http://schemas.openxmlformats.org/officeDocument/2006/relationships/hyperlink" Target="https://podminky.urs.cz/item/CS_URS_2023_01/712391171" TargetMode="External"/><Relationship Id="rId132" Type="http://schemas.openxmlformats.org/officeDocument/2006/relationships/hyperlink" Target="https://podminky.urs.cz/item/CS_URS_2023_01/781121011" TargetMode="External"/><Relationship Id="rId15" Type="http://schemas.openxmlformats.org/officeDocument/2006/relationships/hyperlink" Target="https://podminky.urs.cz/item/CS_URS_2023_01/162751119" TargetMode="External"/><Relationship Id="rId36" Type="http://schemas.openxmlformats.org/officeDocument/2006/relationships/hyperlink" Target="https://podminky.urs.cz/item/CS_URS_2023_01/275322511" TargetMode="External"/><Relationship Id="rId57" Type="http://schemas.openxmlformats.org/officeDocument/2006/relationships/hyperlink" Target="https://podminky.urs.cz/item/CS_URS_2023_01/417361821" TargetMode="External"/><Relationship Id="rId106" Type="http://schemas.openxmlformats.org/officeDocument/2006/relationships/hyperlink" Target="https://podminky.urs.cz/item/CS_URS_2023_01/998711201" TargetMode="External"/><Relationship Id="rId127" Type="http://schemas.openxmlformats.org/officeDocument/2006/relationships/hyperlink" Target="https://podminky.urs.cz/item/CS_URS_2023_01/766660411" TargetMode="External"/><Relationship Id="rId10" Type="http://schemas.openxmlformats.org/officeDocument/2006/relationships/hyperlink" Target="https://podminky.urs.cz/item/CS_URS_2023_01/133251101" TargetMode="External"/><Relationship Id="rId31" Type="http://schemas.openxmlformats.org/officeDocument/2006/relationships/hyperlink" Target="https://podminky.urs.cz/item/CS_URS_2023_01/273362021" TargetMode="External"/><Relationship Id="rId52" Type="http://schemas.openxmlformats.org/officeDocument/2006/relationships/hyperlink" Target="https://podminky.urs.cz/item/CS_URS_2023_01/389381001" TargetMode="External"/><Relationship Id="rId73" Type="http://schemas.openxmlformats.org/officeDocument/2006/relationships/hyperlink" Target="https://podminky.urs.cz/item/CS_URS_2023_01/622211011" TargetMode="External"/><Relationship Id="rId78" Type="http://schemas.openxmlformats.org/officeDocument/2006/relationships/hyperlink" Target="https://podminky.urs.cz/item/CS_URS_2023_01/631311135" TargetMode="External"/><Relationship Id="rId94" Type="http://schemas.openxmlformats.org/officeDocument/2006/relationships/hyperlink" Target="https://podminky.urs.cz/item/CS_URS_2023_01/977151115" TargetMode="External"/><Relationship Id="rId99" Type="http://schemas.openxmlformats.org/officeDocument/2006/relationships/hyperlink" Target="https://podminky.urs.cz/item/CS_URS_2023_01/998011001" TargetMode="External"/><Relationship Id="rId101" Type="http://schemas.openxmlformats.org/officeDocument/2006/relationships/hyperlink" Target="https://podminky.urs.cz/item/CS_URS_2023_01/711112001" TargetMode="External"/><Relationship Id="rId122" Type="http://schemas.openxmlformats.org/officeDocument/2006/relationships/hyperlink" Target="https://podminky.urs.cz/item/CS_URS_2023_01/764521404" TargetMode="External"/><Relationship Id="rId4" Type="http://schemas.openxmlformats.org/officeDocument/2006/relationships/hyperlink" Target="https://podminky.urs.cz/item/CS_URS_2023_01/121112003" TargetMode="External"/><Relationship Id="rId9" Type="http://schemas.openxmlformats.org/officeDocument/2006/relationships/hyperlink" Target="https://podminky.urs.cz/item/CS_URS_2023_01/132251253" TargetMode="External"/><Relationship Id="rId26" Type="http://schemas.openxmlformats.org/officeDocument/2006/relationships/hyperlink" Target="https://podminky.urs.cz/item/CS_URS_2023_01/213311142" TargetMode="External"/><Relationship Id="rId47" Type="http://schemas.openxmlformats.org/officeDocument/2006/relationships/hyperlink" Target="https://podminky.urs.cz/item/CS_URS_2023_01/313362021" TargetMode="External"/><Relationship Id="rId68" Type="http://schemas.openxmlformats.org/officeDocument/2006/relationships/hyperlink" Target="https://podminky.urs.cz/item/CS_URS_2023_01/612142001" TargetMode="External"/><Relationship Id="rId89" Type="http://schemas.openxmlformats.org/officeDocument/2006/relationships/hyperlink" Target="https://podminky.urs.cz/item/CS_URS_2023_01/460751111" TargetMode="External"/><Relationship Id="rId112" Type="http://schemas.openxmlformats.org/officeDocument/2006/relationships/hyperlink" Target="https://podminky.urs.cz/item/CS_URS_2023_01/712997001" TargetMode="External"/><Relationship Id="rId133" Type="http://schemas.openxmlformats.org/officeDocument/2006/relationships/hyperlink" Target="https://podminky.urs.cz/item/CS_URS_2023_01/781473114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1/741910513" TargetMode="External"/><Relationship Id="rId18" Type="http://schemas.openxmlformats.org/officeDocument/2006/relationships/hyperlink" Target="https://podminky.urs.cz/item/CS_URS_2023_01/741110041" TargetMode="External"/><Relationship Id="rId26" Type="http://schemas.openxmlformats.org/officeDocument/2006/relationships/hyperlink" Target="https://podminky.urs.cz/item/CS_URS_2023_01/7411220311" TargetMode="External"/><Relationship Id="rId39" Type="http://schemas.openxmlformats.org/officeDocument/2006/relationships/hyperlink" Target="https://podminky.urs.cz/item/CS_URS_2023_01/741112111" TargetMode="External"/><Relationship Id="rId21" Type="http://schemas.openxmlformats.org/officeDocument/2006/relationships/hyperlink" Target="https://podminky.urs.cz/item/CS_URS_2023_01/741122024" TargetMode="External"/><Relationship Id="rId34" Type="http://schemas.openxmlformats.org/officeDocument/2006/relationships/hyperlink" Target="https://podminky.urs.cz/item/CS_URS_2023_01/741313002" TargetMode="External"/><Relationship Id="rId42" Type="http://schemas.openxmlformats.org/officeDocument/2006/relationships/hyperlink" Target="https://podminky.urs.cz/item/CS_URS_2023_01/460560143" TargetMode="External"/><Relationship Id="rId47" Type="http://schemas.openxmlformats.org/officeDocument/2006/relationships/hyperlink" Target="https://podminky.urs.cz/item/CS_URS_2023_01/2100308041" TargetMode="External"/><Relationship Id="rId50" Type="http://schemas.openxmlformats.org/officeDocument/2006/relationships/hyperlink" Target="https://podminky.urs.cz/item/CS_URS_2023_01/741810011" TargetMode="External"/><Relationship Id="rId7" Type="http://schemas.openxmlformats.org/officeDocument/2006/relationships/hyperlink" Target="https://podminky.urs.cz/item/CS_URS_2023_01/743629300" TargetMode="External"/><Relationship Id="rId2" Type="http://schemas.openxmlformats.org/officeDocument/2006/relationships/hyperlink" Target="https://podminky.urs.cz/item/CS_URS_2023_01/210220022" TargetMode="External"/><Relationship Id="rId16" Type="http://schemas.openxmlformats.org/officeDocument/2006/relationships/hyperlink" Target="https://podminky.urs.cz/item/CS_URS_2023_01/741910411" TargetMode="External"/><Relationship Id="rId29" Type="http://schemas.openxmlformats.org/officeDocument/2006/relationships/hyperlink" Target="https://podminky.urs.cz/item/CS_URS_2023_01/741120001" TargetMode="External"/><Relationship Id="rId11" Type="http://schemas.openxmlformats.org/officeDocument/2006/relationships/hyperlink" Target="https://podminky.urs.cz/item/CS_URS_2023_01/741210002" TargetMode="External"/><Relationship Id="rId24" Type="http://schemas.openxmlformats.org/officeDocument/2006/relationships/hyperlink" Target="https://podminky.urs.cz/item/CS_URS_2023_01/741122016" TargetMode="External"/><Relationship Id="rId32" Type="http://schemas.openxmlformats.org/officeDocument/2006/relationships/hyperlink" Target="https://podminky.urs.cz/item/CS_URS_2023_01/741310251" TargetMode="External"/><Relationship Id="rId37" Type="http://schemas.openxmlformats.org/officeDocument/2006/relationships/hyperlink" Target="https://podminky.urs.cz/item/CS_URS_2023_01/210200009.1" TargetMode="External"/><Relationship Id="rId40" Type="http://schemas.openxmlformats.org/officeDocument/2006/relationships/hyperlink" Target="https://podminky.urs.cz/item/CS_URS_2023_01/2100308037" TargetMode="External"/><Relationship Id="rId45" Type="http://schemas.openxmlformats.org/officeDocument/2006/relationships/hyperlink" Target="https://podminky.urs.cz/item/CS_URS_2023_01/741811021" TargetMode="External"/><Relationship Id="rId5" Type="http://schemas.openxmlformats.org/officeDocument/2006/relationships/hyperlink" Target="https://podminky.urs.cz/item/CS_URS_2023_01/741430001" TargetMode="External"/><Relationship Id="rId15" Type="http://schemas.openxmlformats.org/officeDocument/2006/relationships/hyperlink" Target="https://podminky.urs.cz/item/CS_URS_2023_01/741231012" TargetMode="External"/><Relationship Id="rId23" Type="http://schemas.openxmlformats.org/officeDocument/2006/relationships/hyperlink" Target="https://podminky.urs.cz/item/CS_URS_2023_01/741122015" TargetMode="External"/><Relationship Id="rId28" Type="http://schemas.openxmlformats.org/officeDocument/2006/relationships/hyperlink" Target="https://podminky.urs.cz/item/CS_URS_2023_01/210800012" TargetMode="External"/><Relationship Id="rId36" Type="http://schemas.openxmlformats.org/officeDocument/2006/relationships/hyperlink" Target="https://podminky.urs.cz/item/CS_URS_2023_01/210200009" TargetMode="External"/><Relationship Id="rId49" Type="http://schemas.openxmlformats.org/officeDocument/2006/relationships/hyperlink" Target="https://podminky.urs.cz/item/CS_URS_2023_01/741810003" TargetMode="External"/><Relationship Id="rId10" Type="http://schemas.openxmlformats.org/officeDocument/2006/relationships/hyperlink" Target="https://podminky.urs.cz/item/CS_URS_2023_01/7439911001" TargetMode="External"/><Relationship Id="rId19" Type="http://schemas.openxmlformats.org/officeDocument/2006/relationships/hyperlink" Target="https://podminky.urs.cz/item/CS_URS_2023_01/741110042" TargetMode="External"/><Relationship Id="rId31" Type="http://schemas.openxmlformats.org/officeDocument/2006/relationships/hyperlink" Target="https://podminky.urs.cz/item/CS_URS_2023_01/741130023" TargetMode="External"/><Relationship Id="rId44" Type="http://schemas.openxmlformats.org/officeDocument/2006/relationships/hyperlink" Target="https://podminky.urs.cz/item/CS_URS_2023_01/7418110295" TargetMode="External"/><Relationship Id="rId4" Type="http://schemas.openxmlformats.org/officeDocument/2006/relationships/hyperlink" Target="https://podminky.urs.cz/item/CS_URS_2023_01/210220302" TargetMode="External"/><Relationship Id="rId9" Type="http://schemas.openxmlformats.org/officeDocument/2006/relationships/hyperlink" Target="https://podminky.urs.cz/item/CS_URS_2023_01/74399110011" TargetMode="External"/><Relationship Id="rId14" Type="http://schemas.openxmlformats.org/officeDocument/2006/relationships/hyperlink" Target="https://podminky.urs.cz/item/CS_URS_2023_01/742811110" TargetMode="External"/><Relationship Id="rId22" Type="http://schemas.openxmlformats.org/officeDocument/2006/relationships/hyperlink" Target="https://podminky.urs.cz/item/CS_URS_2023_01/741122011" TargetMode="External"/><Relationship Id="rId27" Type="http://schemas.openxmlformats.org/officeDocument/2006/relationships/hyperlink" Target="https://podminky.urs.cz/item/CS_URS_2023_01/210220001" TargetMode="External"/><Relationship Id="rId30" Type="http://schemas.openxmlformats.org/officeDocument/2006/relationships/hyperlink" Target="https://podminky.urs.cz/item/CS_URS_2023_01/741130021" TargetMode="External"/><Relationship Id="rId35" Type="http://schemas.openxmlformats.org/officeDocument/2006/relationships/hyperlink" Target="https://podminky.urs.cz/item/CS_URS_2023_01/741313034" TargetMode="External"/><Relationship Id="rId43" Type="http://schemas.openxmlformats.org/officeDocument/2006/relationships/hyperlink" Target="https://podminky.urs.cz/item/CS_URS_2023_01/460690031" TargetMode="External"/><Relationship Id="rId48" Type="http://schemas.openxmlformats.org/officeDocument/2006/relationships/hyperlink" Target="https://podminky.urs.cz/item/CS_URS_2023_01/998741103" TargetMode="External"/><Relationship Id="rId8" Type="http://schemas.openxmlformats.org/officeDocument/2006/relationships/hyperlink" Target="https://podminky.urs.cz/item/CS_URS_2023_01/743629300.1" TargetMode="External"/><Relationship Id="rId51" Type="http://schemas.openxmlformats.org/officeDocument/2006/relationships/drawing" Target="../drawings/drawing3.xml"/><Relationship Id="rId3" Type="http://schemas.openxmlformats.org/officeDocument/2006/relationships/hyperlink" Target="https://podminky.urs.cz/item/CS_URS_2023_01/743622100" TargetMode="External"/><Relationship Id="rId12" Type="http://schemas.openxmlformats.org/officeDocument/2006/relationships/hyperlink" Target="https://podminky.urs.cz/item/CS_URS_2023_01/210191504" TargetMode="External"/><Relationship Id="rId17" Type="http://schemas.openxmlformats.org/officeDocument/2006/relationships/hyperlink" Target="https://podminky.urs.cz/item/CS_URS_2023_01/741110511" TargetMode="External"/><Relationship Id="rId25" Type="http://schemas.openxmlformats.org/officeDocument/2006/relationships/hyperlink" Target="https://podminky.urs.cz/item/CS_URS_2023_01/741122031" TargetMode="External"/><Relationship Id="rId33" Type="http://schemas.openxmlformats.org/officeDocument/2006/relationships/hyperlink" Target="https://podminky.urs.cz/item/CS_URS_2023_01/741311021" TargetMode="External"/><Relationship Id="rId38" Type="http://schemas.openxmlformats.org/officeDocument/2006/relationships/hyperlink" Target="https://podminky.urs.cz/item/CS_URS_2023_01/210200009.2" TargetMode="External"/><Relationship Id="rId46" Type="http://schemas.openxmlformats.org/officeDocument/2006/relationships/hyperlink" Target="https://podminky.urs.cz/item/CS_URS_2023_01/741812043" TargetMode="External"/><Relationship Id="rId20" Type="http://schemas.openxmlformats.org/officeDocument/2006/relationships/hyperlink" Target="https://podminky.urs.cz/item/CS_URS_2023_01/741110053" TargetMode="External"/><Relationship Id="rId41" Type="http://schemas.openxmlformats.org/officeDocument/2006/relationships/hyperlink" Target="https://podminky.urs.cz/item/CS_URS_2023_01/460150143" TargetMode="External"/><Relationship Id="rId1" Type="http://schemas.openxmlformats.org/officeDocument/2006/relationships/hyperlink" Target="https://podminky.urs.cz/item/CS_URS_2023_01/2102200021" TargetMode="External"/><Relationship Id="rId6" Type="http://schemas.openxmlformats.org/officeDocument/2006/relationships/hyperlink" Target="https://podminky.urs.cz/item/CS_URS_2023_01/743624300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1/87150308" TargetMode="External"/><Relationship Id="rId21" Type="http://schemas.openxmlformats.org/officeDocument/2006/relationships/hyperlink" Target="https://podminky.urs.cz/item/CS_URS_2023_01/87150303" TargetMode="External"/><Relationship Id="rId42" Type="http://schemas.openxmlformats.org/officeDocument/2006/relationships/hyperlink" Target="https://podminky.urs.cz/item/CS_URS_2023_01/87150334" TargetMode="External"/><Relationship Id="rId47" Type="http://schemas.openxmlformats.org/officeDocument/2006/relationships/hyperlink" Target="https://podminky.urs.cz/item/CS_URS_2023_01/8782.03.1000" TargetMode="External"/><Relationship Id="rId63" Type="http://schemas.openxmlformats.org/officeDocument/2006/relationships/hyperlink" Target="https://podminky.urs.cz/item/CS_URS_2023_01/8783.05.1270" TargetMode="External"/><Relationship Id="rId68" Type="http://schemas.openxmlformats.org/officeDocument/2006/relationships/hyperlink" Target="https://podminky.urs.cz/item/CS_URS_2023_01/8786.60.0090" TargetMode="External"/><Relationship Id="rId84" Type="http://schemas.openxmlformats.org/officeDocument/2006/relationships/hyperlink" Target="https://podminky.urs.cz/item/CS_URS_2023_01/722230103" TargetMode="External"/><Relationship Id="rId16" Type="http://schemas.openxmlformats.org/officeDocument/2006/relationships/hyperlink" Target="https://podminky.urs.cz/item/CS_URS_2023_01/87150115" TargetMode="External"/><Relationship Id="rId11" Type="http://schemas.openxmlformats.org/officeDocument/2006/relationships/hyperlink" Target="https://podminky.urs.cz/item/CS_URS_2023_01/87150107" TargetMode="External"/><Relationship Id="rId32" Type="http://schemas.openxmlformats.org/officeDocument/2006/relationships/hyperlink" Target="https://podminky.urs.cz/item/CS_URS_2023_01/87150324" TargetMode="External"/><Relationship Id="rId37" Type="http://schemas.openxmlformats.org/officeDocument/2006/relationships/hyperlink" Target="https://podminky.urs.cz/item/CS_URS_2023_01/87150329" TargetMode="External"/><Relationship Id="rId53" Type="http://schemas.openxmlformats.org/officeDocument/2006/relationships/hyperlink" Target="https://podminky.urs.cz/item/CS_URS_2023_01/8782.25.1100" TargetMode="External"/><Relationship Id="rId58" Type="http://schemas.openxmlformats.org/officeDocument/2006/relationships/hyperlink" Target="https://podminky.urs.cz/item/CS_URS_2023_01/8783.05.0770" TargetMode="External"/><Relationship Id="rId74" Type="http://schemas.openxmlformats.org/officeDocument/2006/relationships/hyperlink" Target="https://podminky.urs.cz/item/CS_URS_2023_01/878TL5063030" TargetMode="External"/><Relationship Id="rId79" Type="http://schemas.openxmlformats.org/officeDocument/2006/relationships/hyperlink" Target="https://podminky.urs.cz/item/CS_URS_2023_01/721173315" TargetMode="External"/><Relationship Id="rId5" Type="http://schemas.openxmlformats.org/officeDocument/2006/relationships/hyperlink" Target="https://podminky.urs.cz/item/CS_URS_2023_01/45150109" TargetMode="External"/><Relationship Id="rId19" Type="http://schemas.openxmlformats.org/officeDocument/2006/relationships/hyperlink" Target="https://podminky.urs.cz/item/CS_URS_2023_01/87150123" TargetMode="External"/><Relationship Id="rId14" Type="http://schemas.openxmlformats.org/officeDocument/2006/relationships/hyperlink" Target="https://podminky.urs.cz/item/CS_URS_2023_01/87150110" TargetMode="External"/><Relationship Id="rId22" Type="http://schemas.openxmlformats.org/officeDocument/2006/relationships/hyperlink" Target="https://podminky.urs.cz/item/CS_URS_2023_01/87150304" TargetMode="External"/><Relationship Id="rId27" Type="http://schemas.openxmlformats.org/officeDocument/2006/relationships/hyperlink" Target="https://podminky.urs.cz/item/CS_URS_2023_01/87150309" TargetMode="External"/><Relationship Id="rId30" Type="http://schemas.openxmlformats.org/officeDocument/2006/relationships/hyperlink" Target="https://podminky.urs.cz/item/CS_URS_2023_01/87150322" TargetMode="External"/><Relationship Id="rId35" Type="http://schemas.openxmlformats.org/officeDocument/2006/relationships/hyperlink" Target="https://podminky.urs.cz/item/CS_URS_2023_01/87150327" TargetMode="External"/><Relationship Id="rId43" Type="http://schemas.openxmlformats.org/officeDocument/2006/relationships/hyperlink" Target="https://podminky.urs.cz/item/CS_URS_2023_01/8782.01.0900" TargetMode="External"/><Relationship Id="rId48" Type="http://schemas.openxmlformats.org/officeDocument/2006/relationships/hyperlink" Target="https://podminky.urs.cz/item/CS_URS_2023_01/8782.08.0900V" TargetMode="External"/><Relationship Id="rId56" Type="http://schemas.openxmlformats.org/officeDocument/2006/relationships/hyperlink" Target="https://podminky.urs.cz/item/CS_URS_2023_01/8782.30.0900" TargetMode="External"/><Relationship Id="rId64" Type="http://schemas.openxmlformats.org/officeDocument/2006/relationships/hyperlink" Target="https://podminky.urs.cz/item/CS_URS_2023_01/8786.15.0025B" TargetMode="External"/><Relationship Id="rId69" Type="http://schemas.openxmlformats.org/officeDocument/2006/relationships/hyperlink" Target="https://podminky.urs.cz/item/CS_URS_2023_01/8786.60.0110" TargetMode="External"/><Relationship Id="rId77" Type="http://schemas.openxmlformats.org/officeDocument/2006/relationships/hyperlink" Target="https://podminky.urs.cz/item/CS_URS_2023_01/878TL5110042" TargetMode="External"/><Relationship Id="rId8" Type="http://schemas.openxmlformats.org/officeDocument/2006/relationships/hyperlink" Target="https://podminky.urs.cz/item/CS_URS_2023_01/87150101" TargetMode="External"/><Relationship Id="rId51" Type="http://schemas.openxmlformats.org/officeDocument/2006/relationships/hyperlink" Target="https://podminky.urs.cz/item/CS_URS_2023_01/8782.25.0630" TargetMode="External"/><Relationship Id="rId72" Type="http://schemas.openxmlformats.org/officeDocument/2006/relationships/hyperlink" Target="https://podminky.urs.cz/item/CS_URS_2023_01/8786.70.0110B" TargetMode="External"/><Relationship Id="rId80" Type="http://schemas.openxmlformats.org/officeDocument/2006/relationships/hyperlink" Target="https://podminky.urs.cz/item/CS_URS_2023_01/721174043" TargetMode="External"/><Relationship Id="rId85" Type="http://schemas.openxmlformats.org/officeDocument/2006/relationships/hyperlink" Target="https://podminky.urs.cz/item/CS_URS_2023_01/722232045" TargetMode="External"/><Relationship Id="rId3" Type="http://schemas.openxmlformats.org/officeDocument/2006/relationships/hyperlink" Target="https://podminky.urs.cz/item/CS_URS_2023_01/45150103" TargetMode="External"/><Relationship Id="rId12" Type="http://schemas.openxmlformats.org/officeDocument/2006/relationships/hyperlink" Target="https://podminky.urs.cz/item/CS_URS_2023_01/87150108" TargetMode="External"/><Relationship Id="rId17" Type="http://schemas.openxmlformats.org/officeDocument/2006/relationships/hyperlink" Target="https://podminky.urs.cz/item/CS_URS_2023_01/87150117" TargetMode="External"/><Relationship Id="rId25" Type="http://schemas.openxmlformats.org/officeDocument/2006/relationships/hyperlink" Target="https://podminky.urs.cz/item/CS_URS_2023_01/87150307" TargetMode="External"/><Relationship Id="rId33" Type="http://schemas.openxmlformats.org/officeDocument/2006/relationships/hyperlink" Target="https://podminky.urs.cz/item/CS_URS_2023_01/87150325" TargetMode="External"/><Relationship Id="rId38" Type="http://schemas.openxmlformats.org/officeDocument/2006/relationships/hyperlink" Target="https://podminky.urs.cz/item/CS_URS_2023_01/87150330" TargetMode="External"/><Relationship Id="rId46" Type="http://schemas.openxmlformats.org/officeDocument/2006/relationships/hyperlink" Target="https://podminky.urs.cz/item/CS_URS_2023_01/8782.03.0970" TargetMode="External"/><Relationship Id="rId59" Type="http://schemas.openxmlformats.org/officeDocument/2006/relationships/hyperlink" Target="https://podminky.urs.cz/item/CS_URS_2023_01/8783.05.0910" TargetMode="External"/><Relationship Id="rId67" Type="http://schemas.openxmlformats.org/officeDocument/2006/relationships/hyperlink" Target="https://podminky.urs.cz/item/CS_URS_2023_01/8786.60.0075" TargetMode="External"/><Relationship Id="rId20" Type="http://schemas.openxmlformats.org/officeDocument/2006/relationships/hyperlink" Target="https://podminky.urs.cz/item/CS_URS_2023_01/87150302" TargetMode="External"/><Relationship Id="rId41" Type="http://schemas.openxmlformats.org/officeDocument/2006/relationships/hyperlink" Target="https://podminky.urs.cz/item/CS_URS_2023_01/87150333" TargetMode="External"/><Relationship Id="rId54" Type="http://schemas.openxmlformats.org/officeDocument/2006/relationships/hyperlink" Target="https://podminky.urs.cz/item/CS_URS_2023_01/8782.30.0630" TargetMode="External"/><Relationship Id="rId62" Type="http://schemas.openxmlformats.org/officeDocument/2006/relationships/hyperlink" Target="https://podminky.urs.cz/item/CS_URS_2023_01/8783.05.1130" TargetMode="External"/><Relationship Id="rId70" Type="http://schemas.openxmlformats.org/officeDocument/2006/relationships/hyperlink" Target="https://podminky.urs.cz/item/CS_URS_2023_01/8786.70.0075B" TargetMode="External"/><Relationship Id="rId75" Type="http://schemas.openxmlformats.org/officeDocument/2006/relationships/hyperlink" Target="https://podminky.urs.cz/item/CS_URS_2023_01/878TL5075036" TargetMode="External"/><Relationship Id="rId83" Type="http://schemas.openxmlformats.org/officeDocument/2006/relationships/hyperlink" Target="https://podminky.urs.cz/item/CS_URS_2023_01/722230102" TargetMode="External"/><Relationship Id="rId88" Type="http://schemas.openxmlformats.org/officeDocument/2006/relationships/drawing" Target="../drawings/drawing4.xml"/><Relationship Id="rId1" Type="http://schemas.openxmlformats.org/officeDocument/2006/relationships/hyperlink" Target="https://podminky.urs.cz/item/CS_URS_2023_01/45150101" TargetMode="External"/><Relationship Id="rId6" Type="http://schemas.openxmlformats.org/officeDocument/2006/relationships/hyperlink" Target="https://podminky.urs.cz/item/CS_URS_2023_01/45150110" TargetMode="External"/><Relationship Id="rId15" Type="http://schemas.openxmlformats.org/officeDocument/2006/relationships/hyperlink" Target="https://podminky.urs.cz/item/CS_URS_2023_01/87150111" TargetMode="External"/><Relationship Id="rId23" Type="http://schemas.openxmlformats.org/officeDocument/2006/relationships/hyperlink" Target="https://podminky.urs.cz/item/CS_URS_2023_01/87150305" TargetMode="External"/><Relationship Id="rId28" Type="http://schemas.openxmlformats.org/officeDocument/2006/relationships/hyperlink" Target="https://podminky.urs.cz/item/CS_URS_2023_01/87150310" TargetMode="External"/><Relationship Id="rId36" Type="http://schemas.openxmlformats.org/officeDocument/2006/relationships/hyperlink" Target="https://podminky.urs.cz/item/CS_URS_2023_01/87150328" TargetMode="External"/><Relationship Id="rId49" Type="http://schemas.openxmlformats.org/officeDocument/2006/relationships/hyperlink" Target="https://podminky.urs.cz/item/CS_URS_2023_01/8782.08.1100V" TargetMode="External"/><Relationship Id="rId57" Type="http://schemas.openxmlformats.org/officeDocument/2006/relationships/hyperlink" Target="https://podminky.urs.cz/item/CS_URS_2023_01/8782.30.1100" TargetMode="External"/><Relationship Id="rId10" Type="http://schemas.openxmlformats.org/officeDocument/2006/relationships/hyperlink" Target="https://podminky.urs.cz/item/CS_URS_2023_01/87150103" TargetMode="External"/><Relationship Id="rId31" Type="http://schemas.openxmlformats.org/officeDocument/2006/relationships/hyperlink" Target="https://podminky.urs.cz/item/CS_URS_2023_01/87150323" TargetMode="External"/><Relationship Id="rId44" Type="http://schemas.openxmlformats.org/officeDocument/2006/relationships/hyperlink" Target="https://podminky.urs.cz/item/CS_URS_2023_01/8782.02.5110" TargetMode="External"/><Relationship Id="rId52" Type="http://schemas.openxmlformats.org/officeDocument/2006/relationships/hyperlink" Target="https://podminky.urs.cz/item/CS_URS_2023_01/8782.25.0900" TargetMode="External"/><Relationship Id="rId60" Type="http://schemas.openxmlformats.org/officeDocument/2006/relationships/hyperlink" Target="https://podminky.urs.cz/item/CS_URS_2023_01/8783.05.0920" TargetMode="External"/><Relationship Id="rId65" Type="http://schemas.openxmlformats.org/officeDocument/2006/relationships/hyperlink" Target="https://podminky.urs.cz/item/CS_URS_2023_01/8786.15.0032B" TargetMode="External"/><Relationship Id="rId73" Type="http://schemas.openxmlformats.org/officeDocument/2006/relationships/hyperlink" Target="https://podminky.urs.cz/item/CS_URS_2023_01/878TL5050024" TargetMode="External"/><Relationship Id="rId78" Type="http://schemas.openxmlformats.org/officeDocument/2006/relationships/hyperlink" Target="https://podminky.urs.cz/item/CS_URS_2023_01/878TL5125048" TargetMode="External"/><Relationship Id="rId81" Type="http://schemas.openxmlformats.org/officeDocument/2006/relationships/hyperlink" Target="https://podminky.urs.cz/item/CS_URS_2023_01/721174044" TargetMode="External"/><Relationship Id="rId86" Type="http://schemas.openxmlformats.org/officeDocument/2006/relationships/hyperlink" Target="https://podminky.urs.cz/item/CS_URS_2023_01/77650101" TargetMode="External"/><Relationship Id="rId4" Type="http://schemas.openxmlformats.org/officeDocument/2006/relationships/hyperlink" Target="https://podminky.urs.cz/item/CS_URS_2023_01/45150108" TargetMode="External"/><Relationship Id="rId9" Type="http://schemas.openxmlformats.org/officeDocument/2006/relationships/hyperlink" Target="https://podminky.urs.cz/item/CS_URS_2023_01/87150102" TargetMode="External"/><Relationship Id="rId13" Type="http://schemas.openxmlformats.org/officeDocument/2006/relationships/hyperlink" Target="https://podminky.urs.cz/item/CS_URS_2023_01/87150109" TargetMode="External"/><Relationship Id="rId18" Type="http://schemas.openxmlformats.org/officeDocument/2006/relationships/hyperlink" Target="https://podminky.urs.cz/item/CS_URS_2023_01/87150122" TargetMode="External"/><Relationship Id="rId39" Type="http://schemas.openxmlformats.org/officeDocument/2006/relationships/hyperlink" Target="https://podminky.urs.cz/item/CS_URS_2023_01/87150331" TargetMode="External"/><Relationship Id="rId34" Type="http://schemas.openxmlformats.org/officeDocument/2006/relationships/hyperlink" Target="https://podminky.urs.cz/item/CS_URS_2023_01/87150326" TargetMode="External"/><Relationship Id="rId50" Type="http://schemas.openxmlformats.org/officeDocument/2006/relationships/hyperlink" Target="https://podminky.urs.cz/item/CS_URS_2023_01/8782.08.1250V" TargetMode="External"/><Relationship Id="rId55" Type="http://schemas.openxmlformats.org/officeDocument/2006/relationships/hyperlink" Target="https://podminky.urs.cz/item/CS_URS_2023_01/8782.30.0750" TargetMode="External"/><Relationship Id="rId76" Type="http://schemas.openxmlformats.org/officeDocument/2006/relationships/hyperlink" Target="https://podminky.urs.cz/item/CS_URS_2023_01/878TL5090043" TargetMode="External"/><Relationship Id="rId7" Type="http://schemas.openxmlformats.org/officeDocument/2006/relationships/hyperlink" Target="https://podminky.urs.cz/item/CS_URS_2023_01/871161211" TargetMode="External"/><Relationship Id="rId71" Type="http://schemas.openxmlformats.org/officeDocument/2006/relationships/hyperlink" Target="https://podminky.urs.cz/item/CS_URS_2023_01/8786.70.0090B" TargetMode="External"/><Relationship Id="rId2" Type="http://schemas.openxmlformats.org/officeDocument/2006/relationships/hyperlink" Target="https://podminky.urs.cz/item/CS_URS_2023_01/45150102" TargetMode="External"/><Relationship Id="rId29" Type="http://schemas.openxmlformats.org/officeDocument/2006/relationships/hyperlink" Target="https://podminky.urs.cz/item/CS_URS_2023_01/87150321" TargetMode="External"/><Relationship Id="rId24" Type="http://schemas.openxmlformats.org/officeDocument/2006/relationships/hyperlink" Target="https://podminky.urs.cz/item/CS_URS_2023_01/87150306" TargetMode="External"/><Relationship Id="rId40" Type="http://schemas.openxmlformats.org/officeDocument/2006/relationships/hyperlink" Target="https://podminky.urs.cz/item/CS_URS_2023_01/87150332" TargetMode="External"/><Relationship Id="rId45" Type="http://schemas.openxmlformats.org/officeDocument/2006/relationships/hyperlink" Target="https://podminky.urs.cz/item/CS_URS_2023_01/8782.03.0800" TargetMode="External"/><Relationship Id="rId66" Type="http://schemas.openxmlformats.org/officeDocument/2006/relationships/hyperlink" Target="https://podminky.urs.cz/item/CS_URS_2023_01/8786.15.0063B" TargetMode="External"/><Relationship Id="rId87" Type="http://schemas.openxmlformats.org/officeDocument/2006/relationships/hyperlink" Target="https://podminky.urs.cz/item/CS_URS_2023_01/77650102" TargetMode="External"/><Relationship Id="rId61" Type="http://schemas.openxmlformats.org/officeDocument/2006/relationships/hyperlink" Target="https://podminky.urs.cz/item/CS_URS_2023_01/8783.05.1110" TargetMode="External"/><Relationship Id="rId82" Type="http://schemas.openxmlformats.org/officeDocument/2006/relationships/hyperlink" Target="https://podminky.urs.cz/item/CS_URS_2023_01/72217400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1/032903000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podminky.urs.cz/item/CS_URS_2023_01/013254000" TargetMode="External"/><Relationship Id="rId1" Type="http://schemas.openxmlformats.org/officeDocument/2006/relationships/hyperlink" Target="https://podminky.urs.cz/item/CS_URS_2023_01/012103000" TargetMode="External"/><Relationship Id="rId6" Type="http://schemas.openxmlformats.org/officeDocument/2006/relationships/hyperlink" Target="https://podminky.urs.cz/item/CS_URS_2023_01/081002000" TargetMode="External"/><Relationship Id="rId5" Type="http://schemas.openxmlformats.org/officeDocument/2006/relationships/hyperlink" Target="https://podminky.urs.cz/item/CS_URS_2023_01/065002000" TargetMode="External"/><Relationship Id="rId4" Type="http://schemas.openxmlformats.org/officeDocument/2006/relationships/hyperlink" Target="https://podminky.urs.cz/item/CS_URS_2023_01/045002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/>
      <c r="BD2" s="372"/>
      <c r="BE2" s="372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56" t="s">
        <v>14</v>
      </c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  <c r="AO5" s="357"/>
      <c r="AP5" s="24"/>
      <c r="AQ5" s="24"/>
      <c r="AR5" s="22"/>
      <c r="BE5" s="353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58" t="s">
        <v>17</v>
      </c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  <c r="AO6" s="357"/>
      <c r="AP6" s="24"/>
      <c r="AQ6" s="24"/>
      <c r="AR6" s="22"/>
      <c r="BE6" s="354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54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/>
      <c r="AO8" s="24"/>
      <c r="AP8" s="24"/>
      <c r="AQ8" s="24"/>
      <c r="AR8" s="22"/>
      <c r="BE8" s="354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54"/>
      <c r="BS9" s="19" t="s">
        <v>6</v>
      </c>
    </row>
    <row r="10" spans="1:74" s="1" customFormat="1" ht="12" customHeight="1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19</v>
      </c>
      <c r="AO10" s="24"/>
      <c r="AP10" s="24"/>
      <c r="AQ10" s="24"/>
      <c r="AR10" s="22"/>
      <c r="BE10" s="354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26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54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54"/>
      <c r="BS12" s="19" t="s">
        <v>6</v>
      </c>
    </row>
    <row r="13" spans="1:74" s="1" customFormat="1" ht="12" customHeight="1">
      <c r="B13" s="23"/>
      <c r="C13" s="24"/>
      <c r="D13" s="31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29</v>
      </c>
      <c r="AO13" s="24"/>
      <c r="AP13" s="24"/>
      <c r="AQ13" s="24"/>
      <c r="AR13" s="22"/>
      <c r="BE13" s="354"/>
      <c r="BS13" s="19" t="s">
        <v>6</v>
      </c>
    </row>
    <row r="14" spans="1:74" ht="12.75">
      <c r="B14" s="23"/>
      <c r="C14" s="24"/>
      <c r="D14" s="24"/>
      <c r="E14" s="359" t="s">
        <v>29</v>
      </c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1" t="s">
        <v>27</v>
      </c>
      <c r="AL14" s="24"/>
      <c r="AM14" s="24"/>
      <c r="AN14" s="33" t="s">
        <v>29</v>
      </c>
      <c r="AO14" s="24"/>
      <c r="AP14" s="24"/>
      <c r="AQ14" s="24"/>
      <c r="AR14" s="22"/>
      <c r="BE14" s="354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54"/>
      <c r="BS15" s="19" t="s">
        <v>4</v>
      </c>
    </row>
    <row r="16" spans="1:74" s="1" customFormat="1" ht="12" customHeight="1">
      <c r="B16" s="23"/>
      <c r="C16" s="24"/>
      <c r="D16" s="31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31</v>
      </c>
      <c r="AO16" s="24"/>
      <c r="AP16" s="24"/>
      <c r="AQ16" s="24"/>
      <c r="AR16" s="22"/>
      <c r="BE16" s="354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27</v>
      </c>
      <c r="AL17" s="24"/>
      <c r="AM17" s="24"/>
      <c r="AN17" s="29" t="s">
        <v>33</v>
      </c>
      <c r="AO17" s="24"/>
      <c r="AP17" s="24"/>
      <c r="AQ17" s="24"/>
      <c r="AR17" s="22"/>
      <c r="BE17" s="354"/>
      <c r="BS17" s="19" t="s">
        <v>34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54"/>
      <c r="BS18" s="19" t="s">
        <v>6</v>
      </c>
    </row>
    <row r="19" spans="1:71" s="1" customFormat="1" ht="12" customHeight="1">
      <c r="B19" s="23"/>
      <c r="C19" s="24"/>
      <c r="D19" s="31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19</v>
      </c>
      <c r="AO19" s="24"/>
      <c r="AP19" s="24"/>
      <c r="AQ19" s="24"/>
      <c r="AR19" s="22"/>
      <c r="BE19" s="354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54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54"/>
    </row>
    <row r="22" spans="1:71" s="1" customFormat="1" ht="12" customHeight="1">
      <c r="B22" s="23"/>
      <c r="C22" s="24"/>
      <c r="D22" s="31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54"/>
    </row>
    <row r="23" spans="1:71" s="1" customFormat="1" ht="47.25" customHeight="1">
      <c r="B23" s="23"/>
      <c r="C23" s="24"/>
      <c r="D23" s="24"/>
      <c r="E23" s="361" t="s">
        <v>37</v>
      </c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  <c r="AG23" s="361"/>
      <c r="AH23" s="361"/>
      <c r="AI23" s="361"/>
      <c r="AJ23" s="361"/>
      <c r="AK23" s="361"/>
      <c r="AL23" s="361"/>
      <c r="AM23" s="361"/>
      <c r="AN23" s="361"/>
      <c r="AO23" s="24"/>
      <c r="AP23" s="24"/>
      <c r="AQ23" s="24"/>
      <c r="AR23" s="22"/>
      <c r="BE23" s="354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54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54"/>
    </row>
    <row r="26" spans="1:71" s="2" customFormat="1" ht="25.9" customHeight="1">
      <c r="A26" s="36"/>
      <c r="B26" s="37"/>
      <c r="C26" s="38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62">
        <f>ROUND(AG54,2)</f>
        <v>0</v>
      </c>
      <c r="AL26" s="363"/>
      <c r="AM26" s="363"/>
      <c r="AN26" s="363"/>
      <c r="AO26" s="363"/>
      <c r="AP26" s="38"/>
      <c r="AQ26" s="38"/>
      <c r="AR26" s="41"/>
      <c r="BE26" s="354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54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64" t="s">
        <v>39</v>
      </c>
      <c r="M28" s="364"/>
      <c r="N28" s="364"/>
      <c r="O28" s="364"/>
      <c r="P28" s="364"/>
      <c r="Q28" s="38"/>
      <c r="R28" s="38"/>
      <c r="S28" s="38"/>
      <c r="T28" s="38"/>
      <c r="U28" s="38"/>
      <c r="V28" s="38"/>
      <c r="W28" s="364" t="s">
        <v>40</v>
      </c>
      <c r="X28" s="364"/>
      <c r="Y28" s="364"/>
      <c r="Z28" s="364"/>
      <c r="AA28" s="364"/>
      <c r="AB28" s="364"/>
      <c r="AC28" s="364"/>
      <c r="AD28" s="364"/>
      <c r="AE28" s="364"/>
      <c r="AF28" s="38"/>
      <c r="AG28" s="38"/>
      <c r="AH28" s="38"/>
      <c r="AI28" s="38"/>
      <c r="AJ28" s="38"/>
      <c r="AK28" s="364" t="s">
        <v>41</v>
      </c>
      <c r="AL28" s="364"/>
      <c r="AM28" s="364"/>
      <c r="AN28" s="364"/>
      <c r="AO28" s="364"/>
      <c r="AP28" s="38"/>
      <c r="AQ28" s="38"/>
      <c r="AR28" s="41"/>
      <c r="BE28" s="354"/>
    </row>
    <row r="29" spans="1:71" s="3" customFormat="1" ht="14.45" customHeight="1">
      <c r="B29" s="42"/>
      <c r="C29" s="43"/>
      <c r="D29" s="31" t="s">
        <v>42</v>
      </c>
      <c r="E29" s="43"/>
      <c r="F29" s="31" t="s">
        <v>43</v>
      </c>
      <c r="G29" s="43"/>
      <c r="H29" s="43"/>
      <c r="I29" s="43"/>
      <c r="J29" s="43"/>
      <c r="K29" s="43"/>
      <c r="L29" s="367">
        <v>0.21</v>
      </c>
      <c r="M29" s="366"/>
      <c r="N29" s="366"/>
      <c r="O29" s="366"/>
      <c r="P29" s="366"/>
      <c r="Q29" s="43"/>
      <c r="R29" s="43"/>
      <c r="S29" s="43"/>
      <c r="T29" s="43"/>
      <c r="U29" s="43"/>
      <c r="V29" s="43"/>
      <c r="W29" s="365">
        <f>ROUND(AZ54, 2)</f>
        <v>0</v>
      </c>
      <c r="X29" s="366"/>
      <c r="Y29" s="366"/>
      <c r="Z29" s="366"/>
      <c r="AA29" s="366"/>
      <c r="AB29" s="366"/>
      <c r="AC29" s="366"/>
      <c r="AD29" s="366"/>
      <c r="AE29" s="366"/>
      <c r="AF29" s="43"/>
      <c r="AG29" s="43"/>
      <c r="AH29" s="43"/>
      <c r="AI29" s="43"/>
      <c r="AJ29" s="43"/>
      <c r="AK29" s="365">
        <f>ROUND(AV54, 2)</f>
        <v>0</v>
      </c>
      <c r="AL29" s="366"/>
      <c r="AM29" s="366"/>
      <c r="AN29" s="366"/>
      <c r="AO29" s="366"/>
      <c r="AP29" s="43"/>
      <c r="AQ29" s="43"/>
      <c r="AR29" s="44"/>
      <c r="BE29" s="355"/>
    </row>
    <row r="30" spans="1:71" s="3" customFormat="1" ht="14.45" customHeight="1">
      <c r="B30" s="42"/>
      <c r="C30" s="43"/>
      <c r="D30" s="43"/>
      <c r="E30" s="43"/>
      <c r="F30" s="31" t="s">
        <v>44</v>
      </c>
      <c r="G30" s="43"/>
      <c r="H30" s="43"/>
      <c r="I30" s="43"/>
      <c r="J30" s="43"/>
      <c r="K30" s="43"/>
      <c r="L30" s="367">
        <v>0.15</v>
      </c>
      <c r="M30" s="366"/>
      <c r="N30" s="366"/>
      <c r="O30" s="366"/>
      <c r="P30" s="366"/>
      <c r="Q30" s="43"/>
      <c r="R30" s="43"/>
      <c r="S30" s="43"/>
      <c r="T30" s="43"/>
      <c r="U30" s="43"/>
      <c r="V30" s="43"/>
      <c r="W30" s="365">
        <f>ROUND(BA54, 2)</f>
        <v>0</v>
      </c>
      <c r="X30" s="366"/>
      <c r="Y30" s="366"/>
      <c r="Z30" s="366"/>
      <c r="AA30" s="366"/>
      <c r="AB30" s="366"/>
      <c r="AC30" s="366"/>
      <c r="AD30" s="366"/>
      <c r="AE30" s="366"/>
      <c r="AF30" s="43"/>
      <c r="AG30" s="43"/>
      <c r="AH30" s="43"/>
      <c r="AI30" s="43"/>
      <c r="AJ30" s="43"/>
      <c r="AK30" s="365">
        <f>ROUND(AW54, 2)</f>
        <v>0</v>
      </c>
      <c r="AL30" s="366"/>
      <c r="AM30" s="366"/>
      <c r="AN30" s="366"/>
      <c r="AO30" s="366"/>
      <c r="AP30" s="43"/>
      <c r="AQ30" s="43"/>
      <c r="AR30" s="44"/>
      <c r="BE30" s="355"/>
    </row>
    <row r="31" spans="1:71" s="3" customFormat="1" ht="14.45" hidden="1" customHeight="1">
      <c r="B31" s="42"/>
      <c r="C31" s="43"/>
      <c r="D31" s="43"/>
      <c r="E31" s="43"/>
      <c r="F31" s="31" t="s">
        <v>45</v>
      </c>
      <c r="G31" s="43"/>
      <c r="H31" s="43"/>
      <c r="I31" s="43"/>
      <c r="J31" s="43"/>
      <c r="K31" s="43"/>
      <c r="L31" s="367">
        <v>0.21</v>
      </c>
      <c r="M31" s="366"/>
      <c r="N31" s="366"/>
      <c r="O31" s="366"/>
      <c r="P31" s="366"/>
      <c r="Q31" s="43"/>
      <c r="R31" s="43"/>
      <c r="S31" s="43"/>
      <c r="T31" s="43"/>
      <c r="U31" s="43"/>
      <c r="V31" s="43"/>
      <c r="W31" s="365">
        <f>ROUND(BB54, 2)</f>
        <v>0</v>
      </c>
      <c r="X31" s="366"/>
      <c r="Y31" s="366"/>
      <c r="Z31" s="366"/>
      <c r="AA31" s="366"/>
      <c r="AB31" s="366"/>
      <c r="AC31" s="366"/>
      <c r="AD31" s="366"/>
      <c r="AE31" s="366"/>
      <c r="AF31" s="43"/>
      <c r="AG31" s="43"/>
      <c r="AH31" s="43"/>
      <c r="AI31" s="43"/>
      <c r="AJ31" s="43"/>
      <c r="AK31" s="365">
        <v>0</v>
      </c>
      <c r="AL31" s="366"/>
      <c r="AM31" s="366"/>
      <c r="AN31" s="366"/>
      <c r="AO31" s="366"/>
      <c r="AP31" s="43"/>
      <c r="AQ31" s="43"/>
      <c r="AR31" s="44"/>
      <c r="BE31" s="355"/>
    </row>
    <row r="32" spans="1:71" s="3" customFormat="1" ht="14.45" hidden="1" customHeight="1">
      <c r="B32" s="42"/>
      <c r="C32" s="43"/>
      <c r="D32" s="43"/>
      <c r="E32" s="43"/>
      <c r="F32" s="31" t="s">
        <v>46</v>
      </c>
      <c r="G32" s="43"/>
      <c r="H32" s="43"/>
      <c r="I32" s="43"/>
      <c r="J32" s="43"/>
      <c r="K32" s="43"/>
      <c r="L32" s="367">
        <v>0.15</v>
      </c>
      <c r="M32" s="366"/>
      <c r="N32" s="366"/>
      <c r="O32" s="366"/>
      <c r="P32" s="366"/>
      <c r="Q32" s="43"/>
      <c r="R32" s="43"/>
      <c r="S32" s="43"/>
      <c r="T32" s="43"/>
      <c r="U32" s="43"/>
      <c r="V32" s="43"/>
      <c r="W32" s="365">
        <f>ROUND(BC54, 2)</f>
        <v>0</v>
      </c>
      <c r="X32" s="366"/>
      <c r="Y32" s="366"/>
      <c r="Z32" s="366"/>
      <c r="AA32" s="366"/>
      <c r="AB32" s="366"/>
      <c r="AC32" s="366"/>
      <c r="AD32" s="366"/>
      <c r="AE32" s="366"/>
      <c r="AF32" s="43"/>
      <c r="AG32" s="43"/>
      <c r="AH32" s="43"/>
      <c r="AI32" s="43"/>
      <c r="AJ32" s="43"/>
      <c r="AK32" s="365">
        <v>0</v>
      </c>
      <c r="AL32" s="366"/>
      <c r="AM32" s="366"/>
      <c r="AN32" s="366"/>
      <c r="AO32" s="366"/>
      <c r="AP32" s="43"/>
      <c r="AQ32" s="43"/>
      <c r="AR32" s="44"/>
      <c r="BE32" s="355"/>
    </row>
    <row r="33" spans="1:57" s="3" customFormat="1" ht="14.45" hidden="1" customHeight="1">
      <c r="B33" s="42"/>
      <c r="C33" s="43"/>
      <c r="D33" s="43"/>
      <c r="E33" s="43"/>
      <c r="F33" s="31" t="s">
        <v>47</v>
      </c>
      <c r="G33" s="43"/>
      <c r="H33" s="43"/>
      <c r="I33" s="43"/>
      <c r="J33" s="43"/>
      <c r="K33" s="43"/>
      <c r="L33" s="367">
        <v>0</v>
      </c>
      <c r="M33" s="366"/>
      <c r="N33" s="366"/>
      <c r="O33" s="366"/>
      <c r="P33" s="366"/>
      <c r="Q33" s="43"/>
      <c r="R33" s="43"/>
      <c r="S33" s="43"/>
      <c r="T33" s="43"/>
      <c r="U33" s="43"/>
      <c r="V33" s="43"/>
      <c r="W33" s="365">
        <f>ROUND(BD54, 2)</f>
        <v>0</v>
      </c>
      <c r="X33" s="366"/>
      <c r="Y33" s="366"/>
      <c r="Z33" s="366"/>
      <c r="AA33" s="366"/>
      <c r="AB33" s="366"/>
      <c r="AC33" s="366"/>
      <c r="AD33" s="366"/>
      <c r="AE33" s="366"/>
      <c r="AF33" s="43"/>
      <c r="AG33" s="43"/>
      <c r="AH33" s="43"/>
      <c r="AI33" s="43"/>
      <c r="AJ33" s="43"/>
      <c r="AK33" s="365">
        <v>0</v>
      </c>
      <c r="AL33" s="366"/>
      <c r="AM33" s="366"/>
      <c r="AN33" s="366"/>
      <c r="AO33" s="366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49</v>
      </c>
      <c r="U35" s="47"/>
      <c r="V35" s="47"/>
      <c r="W35" s="47"/>
      <c r="X35" s="371" t="s">
        <v>50</v>
      </c>
      <c r="Y35" s="369"/>
      <c r="Z35" s="369"/>
      <c r="AA35" s="369"/>
      <c r="AB35" s="369"/>
      <c r="AC35" s="47"/>
      <c r="AD35" s="47"/>
      <c r="AE35" s="47"/>
      <c r="AF35" s="47"/>
      <c r="AG35" s="47"/>
      <c r="AH35" s="47"/>
      <c r="AI35" s="47"/>
      <c r="AJ35" s="47"/>
      <c r="AK35" s="368">
        <f>SUM(AK26:AK33)</f>
        <v>0</v>
      </c>
      <c r="AL35" s="369"/>
      <c r="AM35" s="369"/>
      <c r="AN35" s="369"/>
      <c r="AO35" s="370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230003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33" t="str">
        <f>K6</f>
        <v>Dětský bazén - Sportovní a rekreační areál Brumov - Bylnice</v>
      </c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35" t="str">
        <f>IF(AN8= "","",AN8)</f>
        <v/>
      </c>
      <c r="AN47" s="335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Městský úřad Brumov-Bylnice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30</v>
      </c>
      <c r="AJ49" s="38"/>
      <c r="AK49" s="38"/>
      <c r="AL49" s="38"/>
      <c r="AM49" s="336" t="str">
        <f>IF(E17="","",E17)</f>
        <v>Michal Pospíšil</v>
      </c>
      <c r="AN49" s="337"/>
      <c r="AO49" s="337"/>
      <c r="AP49" s="337"/>
      <c r="AQ49" s="38"/>
      <c r="AR49" s="41"/>
      <c r="AS49" s="338" t="s">
        <v>52</v>
      </c>
      <c r="AT49" s="339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28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35</v>
      </c>
      <c r="AJ50" s="38"/>
      <c r="AK50" s="38"/>
      <c r="AL50" s="38"/>
      <c r="AM50" s="336" t="str">
        <f>IF(E20="","",E20)</f>
        <v xml:space="preserve"> </v>
      </c>
      <c r="AN50" s="337"/>
      <c r="AO50" s="337"/>
      <c r="AP50" s="337"/>
      <c r="AQ50" s="38"/>
      <c r="AR50" s="41"/>
      <c r="AS50" s="340"/>
      <c r="AT50" s="341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42"/>
      <c r="AT51" s="343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4" t="s">
        <v>53</v>
      </c>
      <c r="D52" s="345"/>
      <c r="E52" s="345"/>
      <c r="F52" s="345"/>
      <c r="G52" s="345"/>
      <c r="H52" s="68"/>
      <c r="I52" s="347" t="s">
        <v>54</v>
      </c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6" t="s">
        <v>55</v>
      </c>
      <c r="AH52" s="345"/>
      <c r="AI52" s="345"/>
      <c r="AJ52" s="345"/>
      <c r="AK52" s="345"/>
      <c r="AL52" s="345"/>
      <c r="AM52" s="345"/>
      <c r="AN52" s="347" t="s">
        <v>56</v>
      </c>
      <c r="AO52" s="345"/>
      <c r="AP52" s="345"/>
      <c r="AQ52" s="69" t="s">
        <v>57</v>
      </c>
      <c r="AR52" s="41"/>
      <c r="AS52" s="70" t="s">
        <v>58</v>
      </c>
      <c r="AT52" s="71" t="s">
        <v>59</v>
      </c>
      <c r="AU52" s="71" t="s">
        <v>60</v>
      </c>
      <c r="AV52" s="71" t="s">
        <v>61</v>
      </c>
      <c r="AW52" s="71" t="s">
        <v>62</v>
      </c>
      <c r="AX52" s="71" t="s">
        <v>63</v>
      </c>
      <c r="AY52" s="71" t="s">
        <v>64</v>
      </c>
      <c r="AZ52" s="71" t="s">
        <v>65</v>
      </c>
      <c r="BA52" s="71" t="s">
        <v>66</v>
      </c>
      <c r="BB52" s="71" t="s">
        <v>67</v>
      </c>
      <c r="BC52" s="71" t="s">
        <v>68</v>
      </c>
      <c r="BD52" s="72" t="s">
        <v>69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51">
        <f>ROUND(SUM(AG55:AG58),2)</f>
        <v>0</v>
      </c>
      <c r="AH54" s="351"/>
      <c r="AI54" s="351"/>
      <c r="AJ54" s="351"/>
      <c r="AK54" s="351"/>
      <c r="AL54" s="351"/>
      <c r="AM54" s="351"/>
      <c r="AN54" s="352">
        <f>SUM(AG54,AT54)</f>
        <v>0</v>
      </c>
      <c r="AO54" s="352"/>
      <c r="AP54" s="352"/>
      <c r="AQ54" s="80" t="s">
        <v>19</v>
      </c>
      <c r="AR54" s="81"/>
      <c r="AS54" s="82">
        <f>ROUND(SUM(AS55:AS58),2)</f>
        <v>0</v>
      </c>
      <c r="AT54" s="83">
        <f>ROUND(SUM(AV54:AW54),2)</f>
        <v>0</v>
      </c>
      <c r="AU54" s="84">
        <f>ROUND(SUM(AU55:AU58),5)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ROUND(SUM(AZ55:AZ58),2)</f>
        <v>0</v>
      </c>
      <c r="BA54" s="83">
        <f>ROUND(SUM(BA55:BA58),2)</f>
        <v>0</v>
      </c>
      <c r="BB54" s="83">
        <f>ROUND(SUM(BB55:BB58),2)</f>
        <v>0</v>
      </c>
      <c r="BC54" s="83">
        <f>ROUND(SUM(BC55:BC58),2)</f>
        <v>0</v>
      </c>
      <c r="BD54" s="85">
        <f>ROUND(SUM(BD55:BD58),2)</f>
        <v>0</v>
      </c>
      <c r="BS54" s="86" t="s">
        <v>71</v>
      </c>
      <c r="BT54" s="86" t="s">
        <v>72</v>
      </c>
      <c r="BU54" s="87" t="s">
        <v>73</v>
      </c>
      <c r="BV54" s="86" t="s">
        <v>74</v>
      </c>
      <c r="BW54" s="86" t="s">
        <v>5</v>
      </c>
      <c r="BX54" s="86" t="s">
        <v>75</v>
      </c>
      <c r="CL54" s="86" t="s">
        <v>19</v>
      </c>
    </row>
    <row r="55" spans="1:91" s="7" customFormat="1" ht="16.5" customHeight="1">
      <c r="A55" s="88" t="s">
        <v>76</v>
      </c>
      <c r="B55" s="89"/>
      <c r="C55" s="90"/>
      <c r="D55" s="348" t="s">
        <v>77</v>
      </c>
      <c r="E55" s="348"/>
      <c r="F55" s="348"/>
      <c r="G55" s="348"/>
      <c r="H55" s="348"/>
      <c r="I55" s="91"/>
      <c r="J55" s="348" t="s">
        <v>78</v>
      </c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9">
        <f>'SO01 - Stavební část'!J30</f>
        <v>0</v>
      </c>
      <c r="AH55" s="350"/>
      <c r="AI55" s="350"/>
      <c r="AJ55" s="350"/>
      <c r="AK55" s="350"/>
      <c r="AL55" s="350"/>
      <c r="AM55" s="350"/>
      <c r="AN55" s="349">
        <f>SUM(AG55,AT55)</f>
        <v>0</v>
      </c>
      <c r="AO55" s="350"/>
      <c r="AP55" s="350"/>
      <c r="AQ55" s="92" t="s">
        <v>79</v>
      </c>
      <c r="AR55" s="93"/>
      <c r="AS55" s="94">
        <v>0</v>
      </c>
      <c r="AT55" s="95">
        <f>ROUND(SUM(AV55:AW55),2)</f>
        <v>0</v>
      </c>
      <c r="AU55" s="96">
        <f>'SO01 - Stavební část'!P97</f>
        <v>0</v>
      </c>
      <c r="AV55" s="95">
        <f>'SO01 - Stavební část'!J33</f>
        <v>0</v>
      </c>
      <c r="AW55" s="95">
        <f>'SO01 - Stavební část'!J34</f>
        <v>0</v>
      </c>
      <c r="AX55" s="95">
        <f>'SO01 - Stavební část'!J35</f>
        <v>0</v>
      </c>
      <c r="AY55" s="95">
        <f>'SO01 - Stavební část'!J36</f>
        <v>0</v>
      </c>
      <c r="AZ55" s="95">
        <f>'SO01 - Stavební část'!F33</f>
        <v>0</v>
      </c>
      <c r="BA55" s="95">
        <f>'SO01 - Stavební část'!F34</f>
        <v>0</v>
      </c>
      <c r="BB55" s="95">
        <f>'SO01 - Stavební část'!F35</f>
        <v>0</v>
      </c>
      <c r="BC55" s="95">
        <f>'SO01 - Stavební část'!F36</f>
        <v>0</v>
      </c>
      <c r="BD55" s="97">
        <f>'SO01 - Stavební část'!F37</f>
        <v>0</v>
      </c>
      <c r="BT55" s="98" t="s">
        <v>80</v>
      </c>
      <c r="BV55" s="98" t="s">
        <v>74</v>
      </c>
      <c r="BW55" s="98" t="s">
        <v>81</v>
      </c>
      <c r="BX55" s="98" t="s">
        <v>5</v>
      </c>
      <c r="CL55" s="98" t="s">
        <v>19</v>
      </c>
      <c r="CM55" s="98" t="s">
        <v>82</v>
      </c>
    </row>
    <row r="56" spans="1:91" s="7" customFormat="1" ht="16.5" customHeight="1">
      <c r="A56" s="88" t="s">
        <v>76</v>
      </c>
      <c r="B56" s="89"/>
      <c r="C56" s="90"/>
      <c r="D56" s="348" t="s">
        <v>83</v>
      </c>
      <c r="E56" s="348"/>
      <c r="F56" s="348"/>
      <c r="G56" s="348"/>
      <c r="H56" s="348"/>
      <c r="I56" s="91"/>
      <c r="J56" s="348" t="s">
        <v>84</v>
      </c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348"/>
      <c r="AD56" s="348"/>
      <c r="AE56" s="348"/>
      <c r="AF56" s="348"/>
      <c r="AG56" s="349">
        <f>'SO02 - Silnoproudá elektr...'!J30</f>
        <v>0</v>
      </c>
      <c r="AH56" s="350"/>
      <c r="AI56" s="350"/>
      <c r="AJ56" s="350"/>
      <c r="AK56" s="350"/>
      <c r="AL56" s="350"/>
      <c r="AM56" s="350"/>
      <c r="AN56" s="349">
        <f>SUM(AG56,AT56)</f>
        <v>0</v>
      </c>
      <c r="AO56" s="350"/>
      <c r="AP56" s="350"/>
      <c r="AQ56" s="92" t="s">
        <v>79</v>
      </c>
      <c r="AR56" s="93"/>
      <c r="AS56" s="94">
        <v>0</v>
      </c>
      <c r="AT56" s="95">
        <f>ROUND(SUM(AV56:AW56),2)</f>
        <v>0</v>
      </c>
      <c r="AU56" s="96">
        <f>'SO02 - Silnoproudá elektr...'!P85</f>
        <v>0</v>
      </c>
      <c r="AV56" s="95">
        <f>'SO02 - Silnoproudá elektr...'!J33</f>
        <v>0</v>
      </c>
      <c r="AW56" s="95">
        <f>'SO02 - Silnoproudá elektr...'!J34</f>
        <v>0</v>
      </c>
      <c r="AX56" s="95">
        <f>'SO02 - Silnoproudá elektr...'!J35</f>
        <v>0</v>
      </c>
      <c r="AY56" s="95">
        <f>'SO02 - Silnoproudá elektr...'!J36</f>
        <v>0</v>
      </c>
      <c r="AZ56" s="95">
        <f>'SO02 - Silnoproudá elektr...'!F33</f>
        <v>0</v>
      </c>
      <c r="BA56" s="95">
        <f>'SO02 - Silnoproudá elektr...'!F34</f>
        <v>0</v>
      </c>
      <c r="BB56" s="95">
        <f>'SO02 - Silnoproudá elektr...'!F35</f>
        <v>0</v>
      </c>
      <c r="BC56" s="95">
        <f>'SO02 - Silnoproudá elektr...'!F36</f>
        <v>0</v>
      </c>
      <c r="BD56" s="97">
        <f>'SO02 - Silnoproudá elektr...'!F37</f>
        <v>0</v>
      </c>
      <c r="BT56" s="98" t="s">
        <v>80</v>
      </c>
      <c r="BV56" s="98" t="s">
        <v>74</v>
      </c>
      <c r="BW56" s="98" t="s">
        <v>85</v>
      </c>
      <c r="BX56" s="98" t="s">
        <v>5</v>
      </c>
      <c r="CL56" s="98" t="s">
        <v>19</v>
      </c>
      <c r="CM56" s="98" t="s">
        <v>82</v>
      </c>
    </row>
    <row r="57" spans="1:91" s="7" customFormat="1" ht="16.5" customHeight="1">
      <c r="A57" s="88" t="s">
        <v>76</v>
      </c>
      <c r="B57" s="89"/>
      <c r="C57" s="90"/>
      <c r="D57" s="348" t="s">
        <v>86</v>
      </c>
      <c r="E57" s="348"/>
      <c r="F57" s="348"/>
      <c r="G57" s="348"/>
      <c r="H57" s="348"/>
      <c r="I57" s="91"/>
      <c r="J57" s="348" t="s">
        <v>87</v>
      </c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9">
        <f>'SO03 - Technologie a zdra...'!J30</f>
        <v>0</v>
      </c>
      <c r="AH57" s="350"/>
      <c r="AI57" s="350"/>
      <c r="AJ57" s="350"/>
      <c r="AK57" s="350"/>
      <c r="AL57" s="350"/>
      <c r="AM57" s="350"/>
      <c r="AN57" s="349">
        <f>SUM(AG57,AT57)</f>
        <v>0</v>
      </c>
      <c r="AO57" s="350"/>
      <c r="AP57" s="350"/>
      <c r="AQ57" s="92" t="s">
        <v>79</v>
      </c>
      <c r="AR57" s="93"/>
      <c r="AS57" s="94">
        <v>0</v>
      </c>
      <c r="AT57" s="95">
        <f>ROUND(SUM(AV57:AW57),2)</f>
        <v>0</v>
      </c>
      <c r="AU57" s="96">
        <f>'SO03 - Technologie a zdra...'!P86</f>
        <v>0</v>
      </c>
      <c r="AV57" s="95">
        <f>'SO03 - Technologie a zdra...'!J33</f>
        <v>0</v>
      </c>
      <c r="AW57" s="95">
        <f>'SO03 - Technologie a zdra...'!J34</f>
        <v>0</v>
      </c>
      <c r="AX57" s="95">
        <f>'SO03 - Technologie a zdra...'!J35</f>
        <v>0</v>
      </c>
      <c r="AY57" s="95">
        <f>'SO03 - Technologie a zdra...'!J36</f>
        <v>0</v>
      </c>
      <c r="AZ57" s="95">
        <f>'SO03 - Technologie a zdra...'!F33</f>
        <v>0</v>
      </c>
      <c r="BA57" s="95">
        <f>'SO03 - Technologie a zdra...'!F34</f>
        <v>0</v>
      </c>
      <c r="BB57" s="95">
        <f>'SO03 - Technologie a zdra...'!F35</f>
        <v>0</v>
      </c>
      <c r="BC57" s="95">
        <f>'SO03 - Technologie a zdra...'!F36</f>
        <v>0</v>
      </c>
      <c r="BD57" s="97">
        <f>'SO03 - Technologie a zdra...'!F37</f>
        <v>0</v>
      </c>
      <c r="BT57" s="98" t="s">
        <v>80</v>
      </c>
      <c r="BV57" s="98" t="s">
        <v>74</v>
      </c>
      <c r="BW57" s="98" t="s">
        <v>88</v>
      </c>
      <c r="BX57" s="98" t="s">
        <v>5</v>
      </c>
      <c r="CL57" s="98" t="s">
        <v>19</v>
      </c>
      <c r="CM57" s="98" t="s">
        <v>82</v>
      </c>
    </row>
    <row r="58" spans="1:91" s="7" customFormat="1" ht="16.5" customHeight="1">
      <c r="A58" s="88" t="s">
        <v>76</v>
      </c>
      <c r="B58" s="89"/>
      <c r="C58" s="90"/>
      <c r="D58" s="348" t="s">
        <v>89</v>
      </c>
      <c r="E58" s="348"/>
      <c r="F58" s="348"/>
      <c r="G58" s="348"/>
      <c r="H58" s="348"/>
      <c r="I58" s="91"/>
      <c r="J58" s="348" t="s">
        <v>90</v>
      </c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9">
        <f>'SO04 - Vedlejší rozpočtov...'!J30</f>
        <v>0</v>
      </c>
      <c r="AH58" s="350"/>
      <c r="AI58" s="350"/>
      <c r="AJ58" s="350"/>
      <c r="AK58" s="350"/>
      <c r="AL58" s="350"/>
      <c r="AM58" s="350"/>
      <c r="AN58" s="349">
        <f>SUM(AG58,AT58)</f>
        <v>0</v>
      </c>
      <c r="AO58" s="350"/>
      <c r="AP58" s="350"/>
      <c r="AQ58" s="92" t="s">
        <v>79</v>
      </c>
      <c r="AR58" s="93"/>
      <c r="AS58" s="99">
        <v>0</v>
      </c>
      <c r="AT58" s="100">
        <f>ROUND(SUM(AV58:AW58),2)</f>
        <v>0</v>
      </c>
      <c r="AU58" s="101">
        <f>'SO04 - Vedlejší rozpočtov...'!P85</f>
        <v>0</v>
      </c>
      <c r="AV58" s="100">
        <f>'SO04 - Vedlejší rozpočtov...'!J33</f>
        <v>0</v>
      </c>
      <c r="AW58" s="100">
        <f>'SO04 - Vedlejší rozpočtov...'!J34</f>
        <v>0</v>
      </c>
      <c r="AX58" s="100">
        <f>'SO04 - Vedlejší rozpočtov...'!J35</f>
        <v>0</v>
      </c>
      <c r="AY58" s="100">
        <f>'SO04 - Vedlejší rozpočtov...'!J36</f>
        <v>0</v>
      </c>
      <c r="AZ58" s="100">
        <f>'SO04 - Vedlejší rozpočtov...'!F33</f>
        <v>0</v>
      </c>
      <c r="BA58" s="100">
        <f>'SO04 - Vedlejší rozpočtov...'!F34</f>
        <v>0</v>
      </c>
      <c r="BB58" s="100">
        <f>'SO04 - Vedlejší rozpočtov...'!F35</f>
        <v>0</v>
      </c>
      <c r="BC58" s="100">
        <f>'SO04 - Vedlejší rozpočtov...'!F36</f>
        <v>0</v>
      </c>
      <c r="BD58" s="102">
        <f>'SO04 - Vedlejší rozpočtov...'!F37</f>
        <v>0</v>
      </c>
      <c r="BT58" s="98" t="s">
        <v>80</v>
      </c>
      <c r="BV58" s="98" t="s">
        <v>74</v>
      </c>
      <c r="BW58" s="98" t="s">
        <v>91</v>
      </c>
      <c r="BX58" s="98" t="s">
        <v>5</v>
      </c>
      <c r="CL58" s="98" t="s">
        <v>19</v>
      </c>
      <c r="CM58" s="98" t="s">
        <v>82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algorithmName="SHA-512" hashValue="fcbd8YQ1Nx6buT6dRpasJIyC50C0CEu4MOrHyIVXcPtishraYr7O/IKVpnlSnH21MB30RcFTgWZllCWtM12U0A==" saltValue="c84hB1O6rxWshAJc58gesQGJ8HmrilQ3k50H5GahXWSH7OmtziTVVSGvyivTvdV3m0YLGHb2fl7OeONuvVQlgw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SO01 - Stavební část'!C2" display="/" xr:uid="{00000000-0004-0000-0000-000000000000}"/>
    <hyperlink ref="A56" location="'SO02 - Silnoproudá elektr...'!C2" display="/" xr:uid="{00000000-0004-0000-0000-000001000000}"/>
    <hyperlink ref="A57" location="'SO03 - Technologie a zdra...'!C2" display="/" xr:uid="{00000000-0004-0000-0000-000002000000}"/>
    <hyperlink ref="A58" location="'SO04 - Vedlejší rozpočtov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AT2" s="19" t="s">
        <v>81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5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3" t="str">
        <f>'Rekapitulace stavby'!K6</f>
        <v>Dětský bazén - Sportovní a rekreační areál Brumov - Bylnice</v>
      </c>
      <c r="F7" s="374"/>
      <c r="G7" s="374"/>
      <c r="H7" s="374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5" t="s">
        <v>94</v>
      </c>
      <c r="F9" s="376"/>
      <c r="G9" s="376"/>
      <c r="H9" s="376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26</v>
      </c>
      <c r="F15" s="36"/>
      <c r="G15" s="36"/>
      <c r="H15" s="36"/>
      <c r="I15" s="107" t="s">
        <v>27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7" t="str">
        <f>'Rekapitulace stavby'!E14</f>
        <v>Vyplň údaj</v>
      </c>
      <c r="F18" s="378"/>
      <c r="G18" s="378"/>
      <c r="H18" s="378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31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32</v>
      </c>
      <c r="F21" s="36"/>
      <c r="G21" s="36"/>
      <c r="H21" s="36"/>
      <c r="I21" s="107" t="s">
        <v>27</v>
      </c>
      <c r="J21" s="109" t="s">
        <v>33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22</v>
      </c>
      <c r="F24" s="36"/>
      <c r="G24" s="36"/>
      <c r="H24" s="36"/>
      <c r="I24" s="107" t="s">
        <v>27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9" t="s">
        <v>19</v>
      </c>
      <c r="F27" s="379"/>
      <c r="G27" s="379"/>
      <c r="H27" s="37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ROUND(J97,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42</v>
      </c>
      <c r="E33" s="107" t="s">
        <v>43</v>
      </c>
      <c r="F33" s="119">
        <f>ROUND((SUM(BE97:BE1404)),  2)</f>
        <v>0</v>
      </c>
      <c r="G33" s="36"/>
      <c r="H33" s="36"/>
      <c r="I33" s="120">
        <v>0.21</v>
      </c>
      <c r="J33" s="119">
        <f>ROUND(((SUM(BE97:BE1404))*I33),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44</v>
      </c>
      <c r="F34" s="119">
        <f>ROUND((SUM(BF97:BF1404)),  2)</f>
        <v>0</v>
      </c>
      <c r="G34" s="36"/>
      <c r="H34" s="36"/>
      <c r="I34" s="120">
        <v>0.15</v>
      </c>
      <c r="J34" s="119">
        <f>ROUND(((SUM(BF97:BF1404))*I34),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45</v>
      </c>
      <c r="F35" s="119">
        <f>ROUND((SUM(BG97:BG1404)),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46</v>
      </c>
      <c r="F36" s="119">
        <f>ROUND((SUM(BH97:BH1404)),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47</v>
      </c>
      <c r="F37" s="119">
        <f>ROUND((SUM(BI97:BI1404)),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95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0" t="str">
        <f>E7</f>
        <v>Dětský bazén - Sportovní a rekreační areál Brumov - Bylnice</v>
      </c>
      <c r="F48" s="381"/>
      <c r="G48" s="381"/>
      <c r="H48" s="381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3" t="str">
        <f>E9</f>
        <v>SO01 - Stavební část</v>
      </c>
      <c r="F50" s="382"/>
      <c r="G50" s="382"/>
      <c r="H50" s="38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Městský úřad Brumov-Bylnice</v>
      </c>
      <c r="G54" s="38"/>
      <c r="H54" s="38"/>
      <c r="I54" s="31" t="s">
        <v>30</v>
      </c>
      <c r="J54" s="34" t="str">
        <f>E21</f>
        <v>Michal Pospíšil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96</v>
      </c>
      <c r="D57" s="133"/>
      <c r="E57" s="133"/>
      <c r="F57" s="133"/>
      <c r="G57" s="133"/>
      <c r="H57" s="133"/>
      <c r="I57" s="133"/>
      <c r="J57" s="134" t="s">
        <v>97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J97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98</v>
      </c>
    </row>
    <row r="60" spans="1:47" s="9" customFormat="1" ht="24.95" customHeight="1">
      <c r="B60" s="136"/>
      <c r="C60" s="137"/>
      <c r="D60" s="138" t="s">
        <v>99</v>
      </c>
      <c r="E60" s="139"/>
      <c r="F60" s="139"/>
      <c r="G60" s="139"/>
      <c r="H60" s="139"/>
      <c r="I60" s="139"/>
      <c r="J60" s="140">
        <f>J98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100</v>
      </c>
      <c r="E61" s="145"/>
      <c r="F61" s="145"/>
      <c r="G61" s="145"/>
      <c r="H61" s="145"/>
      <c r="I61" s="145"/>
      <c r="J61" s="146">
        <f>J99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101</v>
      </c>
      <c r="E62" s="145"/>
      <c r="F62" s="145"/>
      <c r="G62" s="145"/>
      <c r="H62" s="145"/>
      <c r="I62" s="145"/>
      <c r="J62" s="146">
        <f>J344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102</v>
      </c>
      <c r="E63" s="145"/>
      <c r="F63" s="145"/>
      <c r="G63" s="145"/>
      <c r="H63" s="145"/>
      <c r="I63" s="145"/>
      <c r="J63" s="146">
        <f>J523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103</v>
      </c>
      <c r="E64" s="145"/>
      <c r="F64" s="145"/>
      <c r="G64" s="145"/>
      <c r="H64" s="145"/>
      <c r="I64" s="145"/>
      <c r="J64" s="146">
        <f>J660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104</v>
      </c>
      <c r="E65" s="145"/>
      <c r="F65" s="145"/>
      <c r="G65" s="145"/>
      <c r="H65" s="145"/>
      <c r="I65" s="145"/>
      <c r="J65" s="146">
        <f>J741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105</v>
      </c>
      <c r="E66" s="145"/>
      <c r="F66" s="145"/>
      <c r="G66" s="145"/>
      <c r="H66" s="145"/>
      <c r="I66" s="145"/>
      <c r="J66" s="146">
        <f>J808</f>
        <v>0</v>
      </c>
      <c r="K66" s="143"/>
      <c r="L66" s="147"/>
    </row>
    <row r="67" spans="1:31" s="10" customFormat="1" ht="19.899999999999999" customHeight="1">
      <c r="B67" s="142"/>
      <c r="C67" s="143"/>
      <c r="D67" s="144" t="s">
        <v>106</v>
      </c>
      <c r="E67" s="145"/>
      <c r="F67" s="145"/>
      <c r="G67" s="145"/>
      <c r="H67" s="145"/>
      <c r="I67" s="145"/>
      <c r="J67" s="146">
        <f>J1001</f>
        <v>0</v>
      </c>
      <c r="K67" s="143"/>
      <c r="L67" s="147"/>
    </row>
    <row r="68" spans="1:31" s="10" customFormat="1" ht="19.899999999999999" customHeight="1">
      <c r="B68" s="142"/>
      <c r="C68" s="143"/>
      <c r="D68" s="144" t="s">
        <v>107</v>
      </c>
      <c r="E68" s="145"/>
      <c r="F68" s="145"/>
      <c r="G68" s="145"/>
      <c r="H68" s="145"/>
      <c r="I68" s="145"/>
      <c r="J68" s="146">
        <f>J1131</f>
        <v>0</v>
      </c>
      <c r="K68" s="143"/>
      <c r="L68" s="147"/>
    </row>
    <row r="69" spans="1:31" s="9" customFormat="1" ht="24.95" customHeight="1">
      <c r="B69" s="136"/>
      <c r="C69" s="137"/>
      <c r="D69" s="138" t="s">
        <v>108</v>
      </c>
      <c r="E69" s="139"/>
      <c r="F69" s="139"/>
      <c r="G69" s="139"/>
      <c r="H69" s="139"/>
      <c r="I69" s="139"/>
      <c r="J69" s="140">
        <f>J1134</f>
        <v>0</v>
      </c>
      <c r="K69" s="137"/>
      <c r="L69" s="141"/>
    </row>
    <row r="70" spans="1:31" s="10" customFormat="1" ht="19.899999999999999" customHeight="1">
      <c r="B70" s="142"/>
      <c r="C70" s="143"/>
      <c r="D70" s="144" t="s">
        <v>109</v>
      </c>
      <c r="E70" s="145"/>
      <c r="F70" s="145"/>
      <c r="G70" s="145"/>
      <c r="H70" s="145"/>
      <c r="I70" s="145"/>
      <c r="J70" s="146">
        <f>J1135</f>
        <v>0</v>
      </c>
      <c r="K70" s="143"/>
      <c r="L70" s="147"/>
    </row>
    <row r="71" spans="1:31" s="10" customFormat="1" ht="19.899999999999999" customHeight="1">
      <c r="B71" s="142"/>
      <c r="C71" s="143"/>
      <c r="D71" s="144" t="s">
        <v>110</v>
      </c>
      <c r="E71" s="145"/>
      <c r="F71" s="145"/>
      <c r="G71" s="145"/>
      <c r="H71" s="145"/>
      <c r="I71" s="145"/>
      <c r="J71" s="146">
        <f>J1225</f>
        <v>0</v>
      </c>
      <c r="K71" s="143"/>
      <c r="L71" s="147"/>
    </row>
    <row r="72" spans="1:31" s="10" customFormat="1" ht="19.899999999999999" customHeight="1">
      <c r="B72" s="142"/>
      <c r="C72" s="143"/>
      <c r="D72" s="144" t="s">
        <v>111</v>
      </c>
      <c r="E72" s="145"/>
      <c r="F72" s="145"/>
      <c r="G72" s="145"/>
      <c r="H72" s="145"/>
      <c r="I72" s="145"/>
      <c r="J72" s="146">
        <f>J1284</f>
        <v>0</v>
      </c>
      <c r="K72" s="143"/>
      <c r="L72" s="147"/>
    </row>
    <row r="73" spans="1:31" s="10" customFormat="1" ht="19.899999999999999" customHeight="1">
      <c r="B73" s="142"/>
      <c r="C73" s="143"/>
      <c r="D73" s="144" t="s">
        <v>112</v>
      </c>
      <c r="E73" s="145"/>
      <c r="F73" s="145"/>
      <c r="G73" s="145"/>
      <c r="H73" s="145"/>
      <c r="I73" s="145"/>
      <c r="J73" s="146">
        <f>J1316</f>
        <v>0</v>
      </c>
      <c r="K73" s="143"/>
      <c r="L73" s="147"/>
    </row>
    <row r="74" spans="1:31" s="10" customFormat="1" ht="19.899999999999999" customHeight="1">
      <c r="B74" s="142"/>
      <c r="C74" s="143"/>
      <c r="D74" s="144" t="s">
        <v>113</v>
      </c>
      <c r="E74" s="145"/>
      <c r="F74" s="145"/>
      <c r="G74" s="145"/>
      <c r="H74" s="145"/>
      <c r="I74" s="145"/>
      <c r="J74" s="146">
        <f>J1319</f>
        <v>0</v>
      </c>
      <c r="K74" s="143"/>
      <c r="L74" s="147"/>
    </row>
    <row r="75" spans="1:31" s="10" customFormat="1" ht="19.899999999999999" customHeight="1">
      <c r="B75" s="142"/>
      <c r="C75" s="143"/>
      <c r="D75" s="144" t="s">
        <v>114</v>
      </c>
      <c r="E75" s="145"/>
      <c r="F75" s="145"/>
      <c r="G75" s="145"/>
      <c r="H75" s="145"/>
      <c r="I75" s="145"/>
      <c r="J75" s="146">
        <f>J1346</f>
        <v>0</v>
      </c>
      <c r="K75" s="143"/>
      <c r="L75" s="147"/>
    </row>
    <row r="76" spans="1:31" s="10" customFormat="1" ht="19.899999999999999" customHeight="1">
      <c r="B76" s="142"/>
      <c r="C76" s="143"/>
      <c r="D76" s="144" t="s">
        <v>115</v>
      </c>
      <c r="E76" s="145"/>
      <c r="F76" s="145"/>
      <c r="G76" s="145"/>
      <c r="H76" s="145"/>
      <c r="I76" s="145"/>
      <c r="J76" s="146">
        <f>J1365</f>
        <v>0</v>
      </c>
      <c r="K76" s="143"/>
      <c r="L76" s="147"/>
    </row>
    <row r="77" spans="1:31" s="10" customFormat="1" ht="19.899999999999999" customHeight="1">
      <c r="B77" s="142"/>
      <c r="C77" s="143"/>
      <c r="D77" s="144" t="s">
        <v>116</v>
      </c>
      <c r="E77" s="145"/>
      <c r="F77" s="145"/>
      <c r="G77" s="145"/>
      <c r="H77" s="145"/>
      <c r="I77" s="145"/>
      <c r="J77" s="146">
        <f>J1379</f>
        <v>0</v>
      </c>
      <c r="K77" s="143"/>
      <c r="L77" s="147"/>
    </row>
    <row r="78" spans="1:31" s="2" customFormat="1" ht="21.7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3" spans="1:31" s="2" customFormat="1" ht="6.95" customHeight="1">
      <c r="A83" s="36"/>
      <c r="B83" s="51"/>
      <c r="C83" s="52"/>
      <c r="D83" s="52"/>
      <c r="E83" s="52"/>
      <c r="F83" s="52"/>
      <c r="G83" s="52"/>
      <c r="H83" s="52"/>
      <c r="I83" s="52"/>
      <c r="J83" s="52"/>
      <c r="K83" s="52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24.95" customHeight="1">
      <c r="A84" s="36"/>
      <c r="B84" s="37"/>
      <c r="C84" s="25" t="s">
        <v>117</v>
      </c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2" customFormat="1" ht="12" customHeight="1">
      <c r="A86" s="36"/>
      <c r="B86" s="37"/>
      <c r="C86" s="31" t="s">
        <v>16</v>
      </c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31" s="2" customFormat="1" ht="16.5" customHeight="1">
      <c r="A87" s="36"/>
      <c r="B87" s="37"/>
      <c r="C87" s="38"/>
      <c r="D87" s="38"/>
      <c r="E87" s="380" t="str">
        <f>E7</f>
        <v>Dětský bazén - Sportovní a rekreační areál Brumov - Bylnice</v>
      </c>
      <c r="F87" s="381"/>
      <c r="G87" s="381"/>
      <c r="H87" s="381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93</v>
      </c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33" t="str">
        <f>E9</f>
        <v>SO01 - Stavební část</v>
      </c>
      <c r="F89" s="382"/>
      <c r="G89" s="382"/>
      <c r="H89" s="382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21</v>
      </c>
      <c r="D91" s="38"/>
      <c r="E91" s="38"/>
      <c r="F91" s="29" t="str">
        <f>F12</f>
        <v xml:space="preserve"> </v>
      </c>
      <c r="G91" s="38"/>
      <c r="H91" s="38"/>
      <c r="I91" s="31" t="s">
        <v>23</v>
      </c>
      <c r="J91" s="61">
        <f>IF(J12="","",J12)</f>
        <v>0</v>
      </c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5.2" customHeight="1">
      <c r="A93" s="36"/>
      <c r="B93" s="37"/>
      <c r="C93" s="31" t="s">
        <v>24</v>
      </c>
      <c r="D93" s="38"/>
      <c r="E93" s="38"/>
      <c r="F93" s="29" t="str">
        <f>E15</f>
        <v>Městský úřad Brumov-Bylnice</v>
      </c>
      <c r="G93" s="38"/>
      <c r="H93" s="38"/>
      <c r="I93" s="31" t="s">
        <v>30</v>
      </c>
      <c r="J93" s="34" t="str">
        <f>E21</f>
        <v>Michal Pospíšil</v>
      </c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1" t="s">
        <v>28</v>
      </c>
      <c r="D94" s="38"/>
      <c r="E94" s="38"/>
      <c r="F94" s="29" t="str">
        <f>IF(E18="","",E18)</f>
        <v>Vyplň údaj</v>
      </c>
      <c r="G94" s="38"/>
      <c r="H94" s="38"/>
      <c r="I94" s="31" t="s">
        <v>35</v>
      </c>
      <c r="J94" s="34" t="str">
        <f>E24</f>
        <v xml:space="preserve"> </v>
      </c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11" customFormat="1" ht="29.25" customHeight="1">
      <c r="A96" s="148"/>
      <c r="B96" s="149"/>
      <c r="C96" s="150" t="s">
        <v>118</v>
      </c>
      <c r="D96" s="151" t="s">
        <v>57</v>
      </c>
      <c r="E96" s="151" t="s">
        <v>53</v>
      </c>
      <c r="F96" s="151" t="s">
        <v>54</v>
      </c>
      <c r="G96" s="151" t="s">
        <v>119</v>
      </c>
      <c r="H96" s="151" t="s">
        <v>120</v>
      </c>
      <c r="I96" s="151" t="s">
        <v>121</v>
      </c>
      <c r="J96" s="151" t="s">
        <v>97</v>
      </c>
      <c r="K96" s="152" t="s">
        <v>122</v>
      </c>
      <c r="L96" s="153"/>
      <c r="M96" s="70" t="s">
        <v>19</v>
      </c>
      <c r="N96" s="71" t="s">
        <v>42</v>
      </c>
      <c r="O96" s="71" t="s">
        <v>123</v>
      </c>
      <c r="P96" s="71" t="s">
        <v>124</v>
      </c>
      <c r="Q96" s="71" t="s">
        <v>125</v>
      </c>
      <c r="R96" s="71" t="s">
        <v>126</v>
      </c>
      <c r="S96" s="71" t="s">
        <v>127</v>
      </c>
      <c r="T96" s="72" t="s">
        <v>128</v>
      </c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</row>
    <row r="97" spans="1:65" s="2" customFormat="1" ht="22.9" customHeight="1">
      <c r="A97" s="36"/>
      <c r="B97" s="37"/>
      <c r="C97" s="77" t="s">
        <v>129</v>
      </c>
      <c r="D97" s="38"/>
      <c r="E97" s="38"/>
      <c r="F97" s="38"/>
      <c r="G97" s="38"/>
      <c r="H97" s="38"/>
      <c r="I97" s="38"/>
      <c r="J97" s="154">
        <f>BK97</f>
        <v>0</v>
      </c>
      <c r="K97" s="38"/>
      <c r="L97" s="41"/>
      <c r="M97" s="73"/>
      <c r="N97" s="155"/>
      <c r="O97" s="74"/>
      <c r="P97" s="156">
        <f>P98+P1134</f>
        <v>0</v>
      </c>
      <c r="Q97" s="74"/>
      <c r="R97" s="156">
        <f>R98+R1134</f>
        <v>457.44025590897888</v>
      </c>
      <c r="S97" s="74"/>
      <c r="T97" s="157">
        <f>T98+T1134</f>
        <v>16.517875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71</v>
      </c>
      <c r="AU97" s="19" t="s">
        <v>98</v>
      </c>
      <c r="BK97" s="158">
        <f>BK98+BK1134</f>
        <v>0</v>
      </c>
    </row>
    <row r="98" spans="1:65" s="12" customFormat="1" ht="25.9" customHeight="1">
      <c r="B98" s="159"/>
      <c r="C98" s="160"/>
      <c r="D98" s="161" t="s">
        <v>71</v>
      </c>
      <c r="E98" s="162" t="s">
        <v>130</v>
      </c>
      <c r="F98" s="162" t="s">
        <v>131</v>
      </c>
      <c r="G98" s="160"/>
      <c r="H98" s="160"/>
      <c r="I98" s="163"/>
      <c r="J98" s="164">
        <f>BK98</f>
        <v>0</v>
      </c>
      <c r="K98" s="160"/>
      <c r="L98" s="165"/>
      <c r="M98" s="166"/>
      <c r="N98" s="167"/>
      <c r="O98" s="167"/>
      <c r="P98" s="168">
        <f>P99+P344+P523+P660+P741+P808+P1001+P1131</f>
        <v>0</v>
      </c>
      <c r="Q98" s="167"/>
      <c r="R98" s="168">
        <f>R99+R344+R523+R660+R741+R808+R1001+R1131</f>
        <v>456.6807466618489</v>
      </c>
      <c r="S98" s="167"/>
      <c r="T98" s="169">
        <f>T99+T344+T523+T660+T741+T808+T1001+T1131</f>
        <v>16.517875</v>
      </c>
      <c r="AR98" s="170" t="s">
        <v>80</v>
      </c>
      <c r="AT98" s="171" t="s">
        <v>71</v>
      </c>
      <c r="AU98" s="171" t="s">
        <v>72</v>
      </c>
      <c r="AY98" s="170" t="s">
        <v>132</v>
      </c>
      <c r="BK98" s="172">
        <f>BK99+BK344+BK523+BK660+BK741+BK808+BK1001+BK1131</f>
        <v>0</v>
      </c>
    </row>
    <row r="99" spans="1:65" s="12" customFormat="1" ht="22.9" customHeight="1">
      <c r="B99" s="159"/>
      <c r="C99" s="160"/>
      <c r="D99" s="161" t="s">
        <v>71</v>
      </c>
      <c r="E99" s="173" t="s">
        <v>80</v>
      </c>
      <c r="F99" s="173" t="s">
        <v>133</v>
      </c>
      <c r="G99" s="160"/>
      <c r="H99" s="160"/>
      <c r="I99" s="163"/>
      <c r="J99" s="174">
        <f>BK99</f>
        <v>0</v>
      </c>
      <c r="K99" s="160"/>
      <c r="L99" s="165"/>
      <c r="M99" s="166"/>
      <c r="N99" s="167"/>
      <c r="O99" s="167"/>
      <c r="P99" s="168">
        <f>SUM(P100:P343)</f>
        <v>0</v>
      </c>
      <c r="Q99" s="167"/>
      <c r="R99" s="168">
        <f>SUM(R100:R343)</f>
        <v>79.646936000000011</v>
      </c>
      <c r="S99" s="167"/>
      <c r="T99" s="169">
        <f>SUM(T100:T343)</f>
        <v>16.32565</v>
      </c>
      <c r="AR99" s="170" t="s">
        <v>80</v>
      </c>
      <c r="AT99" s="171" t="s">
        <v>71</v>
      </c>
      <c r="AU99" s="171" t="s">
        <v>80</v>
      </c>
      <c r="AY99" s="170" t="s">
        <v>132</v>
      </c>
      <c r="BK99" s="172">
        <f>SUM(BK100:BK343)</f>
        <v>0</v>
      </c>
    </row>
    <row r="100" spans="1:65" s="2" customFormat="1" ht="37.9" customHeight="1">
      <c r="A100" s="36"/>
      <c r="B100" s="37"/>
      <c r="C100" s="175" t="s">
        <v>80</v>
      </c>
      <c r="D100" s="175" t="s">
        <v>134</v>
      </c>
      <c r="E100" s="176" t="s">
        <v>135</v>
      </c>
      <c r="F100" s="177" t="s">
        <v>136</v>
      </c>
      <c r="G100" s="178" t="s">
        <v>137</v>
      </c>
      <c r="H100" s="179">
        <v>27.33</v>
      </c>
      <c r="I100" s="180"/>
      <c r="J100" s="181">
        <f>ROUND(I100*H100,2)</f>
        <v>0</v>
      </c>
      <c r="K100" s="177" t="s">
        <v>138</v>
      </c>
      <c r="L100" s="41"/>
      <c r="M100" s="182" t="s">
        <v>19</v>
      </c>
      <c r="N100" s="183" t="s">
        <v>43</v>
      </c>
      <c r="O100" s="66"/>
      <c r="P100" s="184">
        <f>O100*H100</f>
        <v>0</v>
      </c>
      <c r="Q100" s="184">
        <v>0</v>
      </c>
      <c r="R100" s="184">
        <f>Q100*H100</f>
        <v>0</v>
      </c>
      <c r="S100" s="184">
        <v>0.255</v>
      </c>
      <c r="T100" s="185">
        <f>S100*H100</f>
        <v>6.96915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139</v>
      </c>
      <c r="AT100" s="186" t="s">
        <v>134</v>
      </c>
      <c r="AU100" s="186" t="s">
        <v>82</v>
      </c>
      <c r="AY100" s="19" t="s">
        <v>132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80</v>
      </c>
      <c r="BK100" s="187">
        <f>ROUND(I100*H100,2)</f>
        <v>0</v>
      </c>
      <c r="BL100" s="19" t="s">
        <v>139</v>
      </c>
      <c r="BM100" s="186" t="s">
        <v>140</v>
      </c>
    </row>
    <row r="101" spans="1:65" s="2" customFormat="1" ht="11.25">
      <c r="A101" s="36"/>
      <c r="B101" s="37"/>
      <c r="C101" s="38"/>
      <c r="D101" s="188" t="s">
        <v>141</v>
      </c>
      <c r="E101" s="38"/>
      <c r="F101" s="189" t="s">
        <v>142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141</v>
      </c>
      <c r="AU101" s="19" t="s">
        <v>82</v>
      </c>
    </row>
    <row r="102" spans="1:65" s="13" customFormat="1" ht="11.25">
      <c r="B102" s="193"/>
      <c r="C102" s="194"/>
      <c r="D102" s="195" t="s">
        <v>143</v>
      </c>
      <c r="E102" s="196" t="s">
        <v>19</v>
      </c>
      <c r="F102" s="197" t="s">
        <v>144</v>
      </c>
      <c r="G102" s="194"/>
      <c r="H102" s="196" t="s">
        <v>19</v>
      </c>
      <c r="I102" s="198"/>
      <c r="J102" s="194"/>
      <c r="K102" s="194"/>
      <c r="L102" s="199"/>
      <c r="M102" s="200"/>
      <c r="N102" s="201"/>
      <c r="O102" s="201"/>
      <c r="P102" s="201"/>
      <c r="Q102" s="201"/>
      <c r="R102" s="201"/>
      <c r="S102" s="201"/>
      <c r="T102" s="202"/>
      <c r="AT102" s="203" t="s">
        <v>143</v>
      </c>
      <c r="AU102" s="203" t="s">
        <v>82</v>
      </c>
      <c r="AV102" s="13" t="s">
        <v>80</v>
      </c>
      <c r="AW102" s="13" t="s">
        <v>34</v>
      </c>
      <c r="AX102" s="13" t="s">
        <v>72</v>
      </c>
      <c r="AY102" s="203" t="s">
        <v>132</v>
      </c>
    </row>
    <row r="103" spans="1:65" s="13" customFormat="1" ht="11.25">
      <c r="B103" s="193"/>
      <c r="C103" s="194"/>
      <c r="D103" s="195" t="s">
        <v>143</v>
      </c>
      <c r="E103" s="196" t="s">
        <v>19</v>
      </c>
      <c r="F103" s="197" t="s">
        <v>145</v>
      </c>
      <c r="G103" s="194"/>
      <c r="H103" s="196" t="s">
        <v>19</v>
      </c>
      <c r="I103" s="198"/>
      <c r="J103" s="194"/>
      <c r="K103" s="194"/>
      <c r="L103" s="199"/>
      <c r="M103" s="200"/>
      <c r="N103" s="201"/>
      <c r="O103" s="201"/>
      <c r="P103" s="201"/>
      <c r="Q103" s="201"/>
      <c r="R103" s="201"/>
      <c r="S103" s="201"/>
      <c r="T103" s="202"/>
      <c r="AT103" s="203" t="s">
        <v>143</v>
      </c>
      <c r="AU103" s="203" t="s">
        <v>82</v>
      </c>
      <c r="AV103" s="13" t="s">
        <v>80</v>
      </c>
      <c r="AW103" s="13" t="s">
        <v>34</v>
      </c>
      <c r="AX103" s="13" t="s">
        <v>72</v>
      </c>
      <c r="AY103" s="203" t="s">
        <v>132</v>
      </c>
    </row>
    <row r="104" spans="1:65" s="14" customFormat="1" ht="11.25">
      <c r="B104" s="204"/>
      <c r="C104" s="205"/>
      <c r="D104" s="195" t="s">
        <v>143</v>
      </c>
      <c r="E104" s="206" t="s">
        <v>19</v>
      </c>
      <c r="F104" s="207" t="s">
        <v>146</v>
      </c>
      <c r="G104" s="205"/>
      <c r="H104" s="208">
        <v>9.4499999999999993</v>
      </c>
      <c r="I104" s="209"/>
      <c r="J104" s="205"/>
      <c r="K104" s="205"/>
      <c r="L104" s="210"/>
      <c r="M104" s="211"/>
      <c r="N104" s="212"/>
      <c r="O104" s="212"/>
      <c r="P104" s="212"/>
      <c r="Q104" s="212"/>
      <c r="R104" s="212"/>
      <c r="S104" s="212"/>
      <c r="T104" s="213"/>
      <c r="AT104" s="214" t="s">
        <v>143</v>
      </c>
      <c r="AU104" s="214" t="s">
        <v>82</v>
      </c>
      <c r="AV104" s="14" t="s">
        <v>82</v>
      </c>
      <c r="AW104" s="14" t="s">
        <v>34</v>
      </c>
      <c r="AX104" s="14" t="s">
        <v>72</v>
      </c>
      <c r="AY104" s="214" t="s">
        <v>132</v>
      </c>
    </row>
    <row r="105" spans="1:65" s="14" customFormat="1" ht="11.25">
      <c r="B105" s="204"/>
      <c r="C105" s="205"/>
      <c r="D105" s="195" t="s">
        <v>143</v>
      </c>
      <c r="E105" s="206" t="s">
        <v>19</v>
      </c>
      <c r="F105" s="207" t="s">
        <v>147</v>
      </c>
      <c r="G105" s="205"/>
      <c r="H105" s="208">
        <v>3</v>
      </c>
      <c r="I105" s="209"/>
      <c r="J105" s="205"/>
      <c r="K105" s="205"/>
      <c r="L105" s="210"/>
      <c r="M105" s="211"/>
      <c r="N105" s="212"/>
      <c r="O105" s="212"/>
      <c r="P105" s="212"/>
      <c r="Q105" s="212"/>
      <c r="R105" s="212"/>
      <c r="S105" s="212"/>
      <c r="T105" s="213"/>
      <c r="AT105" s="214" t="s">
        <v>143</v>
      </c>
      <c r="AU105" s="214" t="s">
        <v>82</v>
      </c>
      <c r="AV105" s="14" t="s">
        <v>82</v>
      </c>
      <c r="AW105" s="14" t="s">
        <v>34</v>
      </c>
      <c r="AX105" s="14" t="s">
        <v>72</v>
      </c>
      <c r="AY105" s="214" t="s">
        <v>132</v>
      </c>
    </row>
    <row r="106" spans="1:65" s="13" customFormat="1" ht="11.25">
      <c r="B106" s="193"/>
      <c r="C106" s="194"/>
      <c r="D106" s="195" t="s">
        <v>143</v>
      </c>
      <c r="E106" s="196" t="s">
        <v>19</v>
      </c>
      <c r="F106" s="197" t="s">
        <v>148</v>
      </c>
      <c r="G106" s="194"/>
      <c r="H106" s="196" t="s">
        <v>19</v>
      </c>
      <c r="I106" s="198"/>
      <c r="J106" s="194"/>
      <c r="K106" s="194"/>
      <c r="L106" s="199"/>
      <c r="M106" s="200"/>
      <c r="N106" s="201"/>
      <c r="O106" s="201"/>
      <c r="P106" s="201"/>
      <c r="Q106" s="201"/>
      <c r="R106" s="201"/>
      <c r="S106" s="201"/>
      <c r="T106" s="202"/>
      <c r="AT106" s="203" t="s">
        <v>143</v>
      </c>
      <c r="AU106" s="203" t="s">
        <v>82</v>
      </c>
      <c r="AV106" s="13" t="s">
        <v>80</v>
      </c>
      <c r="AW106" s="13" t="s">
        <v>34</v>
      </c>
      <c r="AX106" s="13" t="s">
        <v>72</v>
      </c>
      <c r="AY106" s="203" t="s">
        <v>132</v>
      </c>
    </row>
    <row r="107" spans="1:65" s="14" customFormat="1" ht="11.25">
      <c r="B107" s="204"/>
      <c r="C107" s="205"/>
      <c r="D107" s="195" t="s">
        <v>143</v>
      </c>
      <c r="E107" s="206" t="s">
        <v>19</v>
      </c>
      <c r="F107" s="207" t="s">
        <v>149</v>
      </c>
      <c r="G107" s="205"/>
      <c r="H107" s="208">
        <v>14.88</v>
      </c>
      <c r="I107" s="209"/>
      <c r="J107" s="205"/>
      <c r="K107" s="205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143</v>
      </c>
      <c r="AU107" s="214" t="s">
        <v>82</v>
      </c>
      <c r="AV107" s="14" t="s">
        <v>82</v>
      </c>
      <c r="AW107" s="14" t="s">
        <v>34</v>
      </c>
      <c r="AX107" s="14" t="s">
        <v>72</v>
      </c>
      <c r="AY107" s="214" t="s">
        <v>132</v>
      </c>
    </row>
    <row r="108" spans="1:65" s="15" customFormat="1" ht="11.25">
      <c r="B108" s="215"/>
      <c r="C108" s="216"/>
      <c r="D108" s="195" t="s">
        <v>143</v>
      </c>
      <c r="E108" s="217" t="s">
        <v>19</v>
      </c>
      <c r="F108" s="218" t="s">
        <v>150</v>
      </c>
      <c r="G108" s="216"/>
      <c r="H108" s="219">
        <v>27.33</v>
      </c>
      <c r="I108" s="220"/>
      <c r="J108" s="216"/>
      <c r="K108" s="216"/>
      <c r="L108" s="221"/>
      <c r="M108" s="222"/>
      <c r="N108" s="223"/>
      <c r="O108" s="223"/>
      <c r="P108" s="223"/>
      <c r="Q108" s="223"/>
      <c r="R108" s="223"/>
      <c r="S108" s="223"/>
      <c r="T108" s="224"/>
      <c r="AT108" s="225" t="s">
        <v>143</v>
      </c>
      <c r="AU108" s="225" t="s">
        <v>82</v>
      </c>
      <c r="AV108" s="15" t="s">
        <v>139</v>
      </c>
      <c r="AW108" s="15" t="s">
        <v>34</v>
      </c>
      <c r="AX108" s="15" t="s">
        <v>80</v>
      </c>
      <c r="AY108" s="225" t="s">
        <v>132</v>
      </c>
    </row>
    <row r="109" spans="1:65" s="2" customFormat="1" ht="33" customHeight="1">
      <c r="A109" s="36"/>
      <c r="B109" s="37"/>
      <c r="C109" s="175" t="s">
        <v>82</v>
      </c>
      <c r="D109" s="175" t="s">
        <v>134</v>
      </c>
      <c r="E109" s="176" t="s">
        <v>151</v>
      </c>
      <c r="F109" s="177" t="s">
        <v>152</v>
      </c>
      <c r="G109" s="178" t="s">
        <v>137</v>
      </c>
      <c r="H109" s="179">
        <v>27.33</v>
      </c>
      <c r="I109" s="180"/>
      <c r="J109" s="181">
        <f>ROUND(I109*H109,2)</f>
        <v>0</v>
      </c>
      <c r="K109" s="177" t="s">
        <v>138</v>
      </c>
      <c r="L109" s="41"/>
      <c r="M109" s="182" t="s">
        <v>19</v>
      </c>
      <c r="N109" s="183" t="s">
        <v>43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0.28999999999999998</v>
      </c>
      <c r="T109" s="185">
        <f>S109*H109</f>
        <v>7.9256999999999991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139</v>
      </c>
      <c r="AT109" s="186" t="s">
        <v>134</v>
      </c>
      <c r="AU109" s="186" t="s">
        <v>82</v>
      </c>
      <c r="AY109" s="19" t="s">
        <v>132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80</v>
      </c>
      <c r="BK109" s="187">
        <f>ROUND(I109*H109,2)</f>
        <v>0</v>
      </c>
      <c r="BL109" s="19" t="s">
        <v>139</v>
      </c>
      <c r="BM109" s="186" t="s">
        <v>153</v>
      </c>
    </row>
    <row r="110" spans="1:65" s="2" customFormat="1" ht="11.25">
      <c r="A110" s="36"/>
      <c r="B110" s="37"/>
      <c r="C110" s="38"/>
      <c r="D110" s="188" t="s">
        <v>141</v>
      </c>
      <c r="E110" s="38"/>
      <c r="F110" s="189" t="s">
        <v>154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141</v>
      </c>
      <c r="AU110" s="19" t="s">
        <v>82</v>
      </c>
    </row>
    <row r="111" spans="1:65" s="13" customFormat="1" ht="11.25">
      <c r="B111" s="193"/>
      <c r="C111" s="194"/>
      <c r="D111" s="195" t="s">
        <v>143</v>
      </c>
      <c r="E111" s="196" t="s">
        <v>19</v>
      </c>
      <c r="F111" s="197" t="s">
        <v>144</v>
      </c>
      <c r="G111" s="194"/>
      <c r="H111" s="196" t="s">
        <v>19</v>
      </c>
      <c r="I111" s="198"/>
      <c r="J111" s="194"/>
      <c r="K111" s="194"/>
      <c r="L111" s="199"/>
      <c r="M111" s="200"/>
      <c r="N111" s="201"/>
      <c r="O111" s="201"/>
      <c r="P111" s="201"/>
      <c r="Q111" s="201"/>
      <c r="R111" s="201"/>
      <c r="S111" s="201"/>
      <c r="T111" s="202"/>
      <c r="AT111" s="203" t="s">
        <v>143</v>
      </c>
      <c r="AU111" s="203" t="s">
        <v>82</v>
      </c>
      <c r="AV111" s="13" t="s">
        <v>80</v>
      </c>
      <c r="AW111" s="13" t="s">
        <v>34</v>
      </c>
      <c r="AX111" s="13" t="s">
        <v>72</v>
      </c>
      <c r="AY111" s="203" t="s">
        <v>132</v>
      </c>
    </row>
    <row r="112" spans="1:65" s="13" customFormat="1" ht="11.25">
      <c r="B112" s="193"/>
      <c r="C112" s="194"/>
      <c r="D112" s="195" t="s">
        <v>143</v>
      </c>
      <c r="E112" s="196" t="s">
        <v>19</v>
      </c>
      <c r="F112" s="197" t="s">
        <v>155</v>
      </c>
      <c r="G112" s="194"/>
      <c r="H112" s="196" t="s">
        <v>19</v>
      </c>
      <c r="I112" s="198"/>
      <c r="J112" s="194"/>
      <c r="K112" s="194"/>
      <c r="L112" s="199"/>
      <c r="M112" s="200"/>
      <c r="N112" s="201"/>
      <c r="O112" s="201"/>
      <c r="P112" s="201"/>
      <c r="Q112" s="201"/>
      <c r="R112" s="201"/>
      <c r="S112" s="201"/>
      <c r="T112" s="202"/>
      <c r="AT112" s="203" t="s">
        <v>143</v>
      </c>
      <c r="AU112" s="203" t="s">
        <v>82</v>
      </c>
      <c r="AV112" s="13" t="s">
        <v>80</v>
      </c>
      <c r="AW112" s="13" t="s">
        <v>34</v>
      </c>
      <c r="AX112" s="13" t="s">
        <v>72</v>
      </c>
      <c r="AY112" s="203" t="s">
        <v>132</v>
      </c>
    </row>
    <row r="113" spans="1:65" s="14" customFormat="1" ht="11.25">
      <c r="B113" s="204"/>
      <c r="C113" s="205"/>
      <c r="D113" s="195" t="s">
        <v>143</v>
      </c>
      <c r="E113" s="206" t="s">
        <v>19</v>
      </c>
      <c r="F113" s="207" t="s">
        <v>146</v>
      </c>
      <c r="G113" s="205"/>
      <c r="H113" s="208">
        <v>9.4499999999999993</v>
      </c>
      <c r="I113" s="209"/>
      <c r="J113" s="205"/>
      <c r="K113" s="205"/>
      <c r="L113" s="210"/>
      <c r="M113" s="211"/>
      <c r="N113" s="212"/>
      <c r="O113" s="212"/>
      <c r="P113" s="212"/>
      <c r="Q113" s="212"/>
      <c r="R113" s="212"/>
      <c r="S113" s="212"/>
      <c r="T113" s="213"/>
      <c r="AT113" s="214" t="s">
        <v>143</v>
      </c>
      <c r="AU113" s="214" t="s">
        <v>82</v>
      </c>
      <c r="AV113" s="14" t="s">
        <v>82</v>
      </c>
      <c r="AW113" s="14" t="s">
        <v>34</v>
      </c>
      <c r="AX113" s="14" t="s">
        <v>72</v>
      </c>
      <c r="AY113" s="214" t="s">
        <v>132</v>
      </c>
    </row>
    <row r="114" spans="1:65" s="14" customFormat="1" ht="11.25">
      <c r="B114" s="204"/>
      <c r="C114" s="205"/>
      <c r="D114" s="195" t="s">
        <v>143</v>
      </c>
      <c r="E114" s="206" t="s">
        <v>19</v>
      </c>
      <c r="F114" s="207" t="s">
        <v>147</v>
      </c>
      <c r="G114" s="205"/>
      <c r="H114" s="208">
        <v>3</v>
      </c>
      <c r="I114" s="209"/>
      <c r="J114" s="205"/>
      <c r="K114" s="205"/>
      <c r="L114" s="210"/>
      <c r="M114" s="211"/>
      <c r="N114" s="212"/>
      <c r="O114" s="212"/>
      <c r="P114" s="212"/>
      <c r="Q114" s="212"/>
      <c r="R114" s="212"/>
      <c r="S114" s="212"/>
      <c r="T114" s="213"/>
      <c r="AT114" s="214" t="s">
        <v>143</v>
      </c>
      <c r="AU114" s="214" t="s">
        <v>82</v>
      </c>
      <c r="AV114" s="14" t="s">
        <v>82</v>
      </c>
      <c r="AW114" s="14" t="s">
        <v>34</v>
      </c>
      <c r="AX114" s="14" t="s">
        <v>72</v>
      </c>
      <c r="AY114" s="214" t="s">
        <v>132</v>
      </c>
    </row>
    <row r="115" spans="1:65" s="13" customFormat="1" ht="11.25">
      <c r="B115" s="193"/>
      <c r="C115" s="194"/>
      <c r="D115" s="195" t="s">
        <v>143</v>
      </c>
      <c r="E115" s="196" t="s">
        <v>19</v>
      </c>
      <c r="F115" s="197" t="s">
        <v>148</v>
      </c>
      <c r="G115" s="194"/>
      <c r="H115" s="196" t="s">
        <v>19</v>
      </c>
      <c r="I115" s="198"/>
      <c r="J115" s="194"/>
      <c r="K115" s="194"/>
      <c r="L115" s="199"/>
      <c r="M115" s="200"/>
      <c r="N115" s="201"/>
      <c r="O115" s="201"/>
      <c r="P115" s="201"/>
      <c r="Q115" s="201"/>
      <c r="R115" s="201"/>
      <c r="S115" s="201"/>
      <c r="T115" s="202"/>
      <c r="AT115" s="203" t="s">
        <v>143</v>
      </c>
      <c r="AU115" s="203" t="s">
        <v>82</v>
      </c>
      <c r="AV115" s="13" t="s">
        <v>80</v>
      </c>
      <c r="AW115" s="13" t="s">
        <v>34</v>
      </c>
      <c r="AX115" s="13" t="s">
        <v>72</v>
      </c>
      <c r="AY115" s="203" t="s">
        <v>132</v>
      </c>
    </row>
    <row r="116" spans="1:65" s="14" customFormat="1" ht="11.25">
      <c r="B116" s="204"/>
      <c r="C116" s="205"/>
      <c r="D116" s="195" t="s">
        <v>143</v>
      </c>
      <c r="E116" s="206" t="s">
        <v>19</v>
      </c>
      <c r="F116" s="207" t="s">
        <v>149</v>
      </c>
      <c r="G116" s="205"/>
      <c r="H116" s="208">
        <v>14.88</v>
      </c>
      <c r="I116" s="209"/>
      <c r="J116" s="205"/>
      <c r="K116" s="205"/>
      <c r="L116" s="210"/>
      <c r="M116" s="211"/>
      <c r="N116" s="212"/>
      <c r="O116" s="212"/>
      <c r="P116" s="212"/>
      <c r="Q116" s="212"/>
      <c r="R116" s="212"/>
      <c r="S116" s="212"/>
      <c r="T116" s="213"/>
      <c r="AT116" s="214" t="s">
        <v>143</v>
      </c>
      <c r="AU116" s="214" t="s">
        <v>82</v>
      </c>
      <c r="AV116" s="14" t="s">
        <v>82</v>
      </c>
      <c r="AW116" s="14" t="s">
        <v>34</v>
      </c>
      <c r="AX116" s="14" t="s">
        <v>72</v>
      </c>
      <c r="AY116" s="214" t="s">
        <v>132</v>
      </c>
    </row>
    <row r="117" spans="1:65" s="15" customFormat="1" ht="11.25">
      <c r="B117" s="215"/>
      <c r="C117" s="216"/>
      <c r="D117" s="195" t="s">
        <v>143</v>
      </c>
      <c r="E117" s="217" t="s">
        <v>19</v>
      </c>
      <c r="F117" s="218" t="s">
        <v>150</v>
      </c>
      <c r="G117" s="216"/>
      <c r="H117" s="219">
        <v>27.33</v>
      </c>
      <c r="I117" s="220"/>
      <c r="J117" s="216"/>
      <c r="K117" s="216"/>
      <c r="L117" s="221"/>
      <c r="M117" s="222"/>
      <c r="N117" s="223"/>
      <c r="O117" s="223"/>
      <c r="P117" s="223"/>
      <c r="Q117" s="223"/>
      <c r="R117" s="223"/>
      <c r="S117" s="223"/>
      <c r="T117" s="224"/>
      <c r="AT117" s="225" t="s">
        <v>143</v>
      </c>
      <c r="AU117" s="225" t="s">
        <v>82</v>
      </c>
      <c r="AV117" s="15" t="s">
        <v>139</v>
      </c>
      <c r="AW117" s="15" t="s">
        <v>34</v>
      </c>
      <c r="AX117" s="15" t="s">
        <v>80</v>
      </c>
      <c r="AY117" s="225" t="s">
        <v>132</v>
      </c>
    </row>
    <row r="118" spans="1:65" s="2" customFormat="1" ht="24.2" customHeight="1">
      <c r="A118" s="36"/>
      <c r="B118" s="37"/>
      <c r="C118" s="175" t="s">
        <v>156</v>
      </c>
      <c r="D118" s="175" t="s">
        <v>134</v>
      </c>
      <c r="E118" s="176" t="s">
        <v>157</v>
      </c>
      <c r="F118" s="177" t="s">
        <v>158</v>
      </c>
      <c r="G118" s="178" t="s">
        <v>159</v>
      </c>
      <c r="H118" s="179">
        <v>35.770000000000003</v>
      </c>
      <c r="I118" s="180"/>
      <c r="J118" s="181">
        <f>ROUND(I118*H118,2)</f>
        <v>0</v>
      </c>
      <c r="K118" s="177" t="s">
        <v>138</v>
      </c>
      <c r="L118" s="41"/>
      <c r="M118" s="182" t="s">
        <v>19</v>
      </c>
      <c r="N118" s="183" t="s">
        <v>43</v>
      </c>
      <c r="O118" s="66"/>
      <c r="P118" s="184">
        <f>O118*H118</f>
        <v>0</v>
      </c>
      <c r="Q118" s="184">
        <v>0</v>
      </c>
      <c r="R118" s="184">
        <f>Q118*H118</f>
        <v>0</v>
      </c>
      <c r="S118" s="184">
        <v>0.04</v>
      </c>
      <c r="T118" s="185">
        <f>S118*H118</f>
        <v>1.4308000000000001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6" t="s">
        <v>139</v>
      </c>
      <c r="AT118" s="186" t="s">
        <v>134</v>
      </c>
      <c r="AU118" s="186" t="s">
        <v>82</v>
      </c>
      <c r="AY118" s="19" t="s">
        <v>132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19" t="s">
        <v>80</v>
      </c>
      <c r="BK118" s="187">
        <f>ROUND(I118*H118,2)</f>
        <v>0</v>
      </c>
      <c r="BL118" s="19" t="s">
        <v>139</v>
      </c>
      <c r="BM118" s="186" t="s">
        <v>160</v>
      </c>
    </row>
    <row r="119" spans="1:65" s="2" customFormat="1" ht="11.25">
      <c r="A119" s="36"/>
      <c r="B119" s="37"/>
      <c r="C119" s="38"/>
      <c r="D119" s="188" t="s">
        <v>141</v>
      </c>
      <c r="E119" s="38"/>
      <c r="F119" s="189" t="s">
        <v>161</v>
      </c>
      <c r="G119" s="38"/>
      <c r="H119" s="38"/>
      <c r="I119" s="190"/>
      <c r="J119" s="38"/>
      <c r="K119" s="38"/>
      <c r="L119" s="41"/>
      <c r="M119" s="191"/>
      <c r="N119" s="192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141</v>
      </c>
      <c r="AU119" s="19" t="s">
        <v>82</v>
      </c>
    </row>
    <row r="120" spans="1:65" s="13" customFormat="1" ht="11.25">
      <c r="B120" s="193"/>
      <c r="C120" s="194"/>
      <c r="D120" s="195" t="s">
        <v>143</v>
      </c>
      <c r="E120" s="196" t="s">
        <v>19</v>
      </c>
      <c r="F120" s="197" t="s">
        <v>144</v>
      </c>
      <c r="G120" s="194"/>
      <c r="H120" s="196" t="s">
        <v>19</v>
      </c>
      <c r="I120" s="198"/>
      <c r="J120" s="194"/>
      <c r="K120" s="194"/>
      <c r="L120" s="199"/>
      <c r="M120" s="200"/>
      <c r="N120" s="201"/>
      <c r="O120" s="201"/>
      <c r="P120" s="201"/>
      <c r="Q120" s="201"/>
      <c r="R120" s="201"/>
      <c r="S120" s="201"/>
      <c r="T120" s="202"/>
      <c r="AT120" s="203" t="s">
        <v>143</v>
      </c>
      <c r="AU120" s="203" t="s">
        <v>82</v>
      </c>
      <c r="AV120" s="13" t="s">
        <v>80</v>
      </c>
      <c r="AW120" s="13" t="s">
        <v>34</v>
      </c>
      <c r="AX120" s="13" t="s">
        <v>72</v>
      </c>
      <c r="AY120" s="203" t="s">
        <v>132</v>
      </c>
    </row>
    <row r="121" spans="1:65" s="13" customFormat="1" ht="11.25">
      <c r="B121" s="193"/>
      <c r="C121" s="194"/>
      <c r="D121" s="195" t="s">
        <v>143</v>
      </c>
      <c r="E121" s="196" t="s">
        <v>19</v>
      </c>
      <c r="F121" s="197" t="s">
        <v>145</v>
      </c>
      <c r="G121" s="194"/>
      <c r="H121" s="196" t="s">
        <v>19</v>
      </c>
      <c r="I121" s="198"/>
      <c r="J121" s="194"/>
      <c r="K121" s="194"/>
      <c r="L121" s="199"/>
      <c r="M121" s="200"/>
      <c r="N121" s="201"/>
      <c r="O121" s="201"/>
      <c r="P121" s="201"/>
      <c r="Q121" s="201"/>
      <c r="R121" s="201"/>
      <c r="S121" s="201"/>
      <c r="T121" s="202"/>
      <c r="AT121" s="203" t="s">
        <v>143</v>
      </c>
      <c r="AU121" s="203" t="s">
        <v>82</v>
      </c>
      <c r="AV121" s="13" t="s">
        <v>80</v>
      </c>
      <c r="AW121" s="13" t="s">
        <v>34</v>
      </c>
      <c r="AX121" s="13" t="s">
        <v>72</v>
      </c>
      <c r="AY121" s="203" t="s">
        <v>132</v>
      </c>
    </row>
    <row r="122" spans="1:65" s="14" customFormat="1" ht="11.25">
      <c r="B122" s="204"/>
      <c r="C122" s="205"/>
      <c r="D122" s="195" t="s">
        <v>143</v>
      </c>
      <c r="E122" s="206" t="s">
        <v>19</v>
      </c>
      <c r="F122" s="207" t="s">
        <v>162</v>
      </c>
      <c r="G122" s="205"/>
      <c r="H122" s="208">
        <v>18.97</v>
      </c>
      <c r="I122" s="209"/>
      <c r="J122" s="205"/>
      <c r="K122" s="205"/>
      <c r="L122" s="210"/>
      <c r="M122" s="211"/>
      <c r="N122" s="212"/>
      <c r="O122" s="212"/>
      <c r="P122" s="212"/>
      <c r="Q122" s="212"/>
      <c r="R122" s="212"/>
      <c r="S122" s="212"/>
      <c r="T122" s="213"/>
      <c r="AT122" s="214" t="s">
        <v>143</v>
      </c>
      <c r="AU122" s="214" t="s">
        <v>82</v>
      </c>
      <c r="AV122" s="14" t="s">
        <v>82</v>
      </c>
      <c r="AW122" s="14" t="s">
        <v>34</v>
      </c>
      <c r="AX122" s="14" t="s">
        <v>72</v>
      </c>
      <c r="AY122" s="214" t="s">
        <v>132</v>
      </c>
    </row>
    <row r="123" spans="1:65" s="13" customFormat="1" ht="11.25">
      <c r="B123" s="193"/>
      <c r="C123" s="194"/>
      <c r="D123" s="195" t="s">
        <v>143</v>
      </c>
      <c r="E123" s="196" t="s">
        <v>19</v>
      </c>
      <c r="F123" s="197" t="s">
        <v>148</v>
      </c>
      <c r="G123" s="194"/>
      <c r="H123" s="196" t="s">
        <v>19</v>
      </c>
      <c r="I123" s="198"/>
      <c r="J123" s="194"/>
      <c r="K123" s="194"/>
      <c r="L123" s="199"/>
      <c r="M123" s="200"/>
      <c r="N123" s="201"/>
      <c r="O123" s="201"/>
      <c r="P123" s="201"/>
      <c r="Q123" s="201"/>
      <c r="R123" s="201"/>
      <c r="S123" s="201"/>
      <c r="T123" s="202"/>
      <c r="AT123" s="203" t="s">
        <v>143</v>
      </c>
      <c r="AU123" s="203" t="s">
        <v>82</v>
      </c>
      <c r="AV123" s="13" t="s">
        <v>80</v>
      </c>
      <c r="AW123" s="13" t="s">
        <v>34</v>
      </c>
      <c r="AX123" s="13" t="s">
        <v>72</v>
      </c>
      <c r="AY123" s="203" t="s">
        <v>132</v>
      </c>
    </row>
    <row r="124" spans="1:65" s="14" customFormat="1" ht="11.25">
      <c r="B124" s="204"/>
      <c r="C124" s="205"/>
      <c r="D124" s="195" t="s">
        <v>143</v>
      </c>
      <c r="E124" s="206" t="s">
        <v>19</v>
      </c>
      <c r="F124" s="207" t="s">
        <v>163</v>
      </c>
      <c r="G124" s="205"/>
      <c r="H124" s="208">
        <v>16.8</v>
      </c>
      <c r="I124" s="209"/>
      <c r="J124" s="205"/>
      <c r="K124" s="205"/>
      <c r="L124" s="210"/>
      <c r="M124" s="211"/>
      <c r="N124" s="212"/>
      <c r="O124" s="212"/>
      <c r="P124" s="212"/>
      <c r="Q124" s="212"/>
      <c r="R124" s="212"/>
      <c r="S124" s="212"/>
      <c r="T124" s="213"/>
      <c r="AT124" s="214" t="s">
        <v>143</v>
      </c>
      <c r="AU124" s="214" t="s">
        <v>82</v>
      </c>
      <c r="AV124" s="14" t="s">
        <v>82</v>
      </c>
      <c r="AW124" s="14" t="s">
        <v>34</v>
      </c>
      <c r="AX124" s="14" t="s">
        <v>72</v>
      </c>
      <c r="AY124" s="214" t="s">
        <v>132</v>
      </c>
    </row>
    <row r="125" spans="1:65" s="15" customFormat="1" ht="11.25">
      <c r="B125" s="215"/>
      <c r="C125" s="216"/>
      <c r="D125" s="195" t="s">
        <v>143</v>
      </c>
      <c r="E125" s="217" t="s">
        <v>19</v>
      </c>
      <c r="F125" s="218" t="s">
        <v>150</v>
      </c>
      <c r="G125" s="216"/>
      <c r="H125" s="219">
        <v>35.769999999999996</v>
      </c>
      <c r="I125" s="220"/>
      <c r="J125" s="216"/>
      <c r="K125" s="216"/>
      <c r="L125" s="221"/>
      <c r="M125" s="222"/>
      <c r="N125" s="223"/>
      <c r="O125" s="223"/>
      <c r="P125" s="223"/>
      <c r="Q125" s="223"/>
      <c r="R125" s="223"/>
      <c r="S125" s="223"/>
      <c r="T125" s="224"/>
      <c r="AT125" s="225" t="s">
        <v>143</v>
      </c>
      <c r="AU125" s="225" t="s">
        <v>82</v>
      </c>
      <c r="AV125" s="15" t="s">
        <v>139</v>
      </c>
      <c r="AW125" s="15" t="s">
        <v>34</v>
      </c>
      <c r="AX125" s="15" t="s">
        <v>80</v>
      </c>
      <c r="AY125" s="225" t="s">
        <v>132</v>
      </c>
    </row>
    <row r="126" spans="1:65" s="2" customFormat="1" ht="16.5" customHeight="1">
      <c r="A126" s="36"/>
      <c r="B126" s="37"/>
      <c r="C126" s="175" t="s">
        <v>139</v>
      </c>
      <c r="D126" s="175" t="s">
        <v>134</v>
      </c>
      <c r="E126" s="176" t="s">
        <v>164</v>
      </c>
      <c r="F126" s="177" t="s">
        <v>165</v>
      </c>
      <c r="G126" s="178" t="s">
        <v>137</v>
      </c>
      <c r="H126" s="179">
        <v>7.4889999999999999</v>
      </c>
      <c r="I126" s="180"/>
      <c r="J126" s="181">
        <f>ROUND(I126*H126,2)</f>
        <v>0</v>
      </c>
      <c r="K126" s="177" t="s">
        <v>138</v>
      </c>
      <c r="L126" s="41"/>
      <c r="M126" s="182" t="s">
        <v>19</v>
      </c>
      <c r="N126" s="183" t="s">
        <v>43</v>
      </c>
      <c r="O126" s="66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6" t="s">
        <v>139</v>
      </c>
      <c r="AT126" s="186" t="s">
        <v>134</v>
      </c>
      <c r="AU126" s="186" t="s">
        <v>82</v>
      </c>
      <c r="AY126" s="19" t="s">
        <v>132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19" t="s">
        <v>80</v>
      </c>
      <c r="BK126" s="187">
        <f>ROUND(I126*H126,2)</f>
        <v>0</v>
      </c>
      <c r="BL126" s="19" t="s">
        <v>139</v>
      </c>
      <c r="BM126" s="186" t="s">
        <v>166</v>
      </c>
    </row>
    <row r="127" spans="1:65" s="2" customFormat="1" ht="11.25">
      <c r="A127" s="36"/>
      <c r="B127" s="37"/>
      <c r="C127" s="38"/>
      <c r="D127" s="188" t="s">
        <v>141</v>
      </c>
      <c r="E127" s="38"/>
      <c r="F127" s="189" t="s">
        <v>167</v>
      </c>
      <c r="G127" s="38"/>
      <c r="H127" s="38"/>
      <c r="I127" s="190"/>
      <c r="J127" s="38"/>
      <c r="K127" s="38"/>
      <c r="L127" s="41"/>
      <c r="M127" s="191"/>
      <c r="N127" s="192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141</v>
      </c>
      <c r="AU127" s="19" t="s">
        <v>82</v>
      </c>
    </row>
    <row r="128" spans="1:65" s="13" customFormat="1" ht="11.25">
      <c r="B128" s="193"/>
      <c r="C128" s="194"/>
      <c r="D128" s="195" t="s">
        <v>143</v>
      </c>
      <c r="E128" s="196" t="s">
        <v>19</v>
      </c>
      <c r="F128" s="197" t="s">
        <v>144</v>
      </c>
      <c r="G128" s="194"/>
      <c r="H128" s="196" t="s">
        <v>19</v>
      </c>
      <c r="I128" s="198"/>
      <c r="J128" s="194"/>
      <c r="K128" s="194"/>
      <c r="L128" s="199"/>
      <c r="M128" s="200"/>
      <c r="N128" s="201"/>
      <c r="O128" s="201"/>
      <c r="P128" s="201"/>
      <c r="Q128" s="201"/>
      <c r="R128" s="201"/>
      <c r="S128" s="201"/>
      <c r="T128" s="202"/>
      <c r="AT128" s="203" t="s">
        <v>143</v>
      </c>
      <c r="AU128" s="203" t="s">
        <v>82</v>
      </c>
      <c r="AV128" s="13" t="s">
        <v>80</v>
      </c>
      <c r="AW128" s="13" t="s">
        <v>34</v>
      </c>
      <c r="AX128" s="13" t="s">
        <v>72</v>
      </c>
      <c r="AY128" s="203" t="s">
        <v>132</v>
      </c>
    </row>
    <row r="129" spans="1:65" s="13" customFormat="1" ht="11.25">
      <c r="B129" s="193"/>
      <c r="C129" s="194"/>
      <c r="D129" s="195" t="s">
        <v>143</v>
      </c>
      <c r="E129" s="196" t="s">
        <v>19</v>
      </c>
      <c r="F129" s="197" t="s">
        <v>168</v>
      </c>
      <c r="G129" s="194"/>
      <c r="H129" s="196" t="s">
        <v>19</v>
      </c>
      <c r="I129" s="198"/>
      <c r="J129" s="194"/>
      <c r="K129" s="194"/>
      <c r="L129" s="199"/>
      <c r="M129" s="200"/>
      <c r="N129" s="201"/>
      <c r="O129" s="201"/>
      <c r="P129" s="201"/>
      <c r="Q129" s="201"/>
      <c r="R129" s="201"/>
      <c r="S129" s="201"/>
      <c r="T129" s="202"/>
      <c r="AT129" s="203" t="s">
        <v>143</v>
      </c>
      <c r="AU129" s="203" t="s">
        <v>82</v>
      </c>
      <c r="AV129" s="13" t="s">
        <v>80</v>
      </c>
      <c r="AW129" s="13" t="s">
        <v>34</v>
      </c>
      <c r="AX129" s="13" t="s">
        <v>72</v>
      </c>
      <c r="AY129" s="203" t="s">
        <v>132</v>
      </c>
    </row>
    <row r="130" spans="1:65" s="14" customFormat="1" ht="11.25">
      <c r="B130" s="204"/>
      <c r="C130" s="205"/>
      <c r="D130" s="195" t="s">
        <v>143</v>
      </c>
      <c r="E130" s="206" t="s">
        <v>19</v>
      </c>
      <c r="F130" s="207" t="s">
        <v>169</v>
      </c>
      <c r="G130" s="205"/>
      <c r="H130" s="208">
        <v>7.4889999999999999</v>
      </c>
      <c r="I130" s="209"/>
      <c r="J130" s="205"/>
      <c r="K130" s="205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143</v>
      </c>
      <c r="AU130" s="214" t="s">
        <v>82</v>
      </c>
      <c r="AV130" s="14" t="s">
        <v>82</v>
      </c>
      <c r="AW130" s="14" t="s">
        <v>34</v>
      </c>
      <c r="AX130" s="14" t="s">
        <v>72</v>
      </c>
      <c r="AY130" s="214" t="s">
        <v>132</v>
      </c>
    </row>
    <row r="131" spans="1:65" s="15" customFormat="1" ht="11.25">
      <c r="B131" s="215"/>
      <c r="C131" s="216"/>
      <c r="D131" s="195" t="s">
        <v>143</v>
      </c>
      <c r="E131" s="217" t="s">
        <v>19</v>
      </c>
      <c r="F131" s="218" t="s">
        <v>150</v>
      </c>
      <c r="G131" s="216"/>
      <c r="H131" s="219">
        <v>7.4889999999999999</v>
      </c>
      <c r="I131" s="220"/>
      <c r="J131" s="216"/>
      <c r="K131" s="216"/>
      <c r="L131" s="221"/>
      <c r="M131" s="222"/>
      <c r="N131" s="223"/>
      <c r="O131" s="223"/>
      <c r="P131" s="223"/>
      <c r="Q131" s="223"/>
      <c r="R131" s="223"/>
      <c r="S131" s="223"/>
      <c r="T131" s="224"/>
      <c r="AT131" s="225" t="s">
        <v>143</v>
      </c>
      <c r="AU131" s="225" t="s">
        <v>82</v>
      </c>
      <c r="AV131" s="15" t="s">
        <v>139</v>
      </c>
      <c r="AW131" s="15" t="s">
        <v>34</v>
      </c>
      <c r="AX131" s="15" t="s">
        <v>80</v>
      </c>
      <c r="AY131" s="225" t="s">
        <v>132</v>
      </c>
    </row>
    <row r="132" spans="1:65" s="2" customFormat="1" ht="16.5" customHeight="1">
      <c r="A132" s="36"/>
      <c r="B132" s="37"/>
      <c r="C132" s="175" t="s">
        <v>170</v>
      </c>
      <c r="D132" s="175" t="s">
        <v>134</v>
      </c>
      <c r="E132" s="176" t="s">
        <v>171</v>
      </c>
      <c r="F132" s="177" t="s">
        <v>172</v>
      </c>
      <c r="G132" s="178" t="s">
        <v>137</v>
      </c>
      <c r="H132" s="179">
        <v>197.87</v>
      </c>
      <c r="I132" s="180"/>
      <c r="J132" s="181">
        <f>ROUND(I132*H132,2)</f>
        <v>0</v>
      </c>
      <c r="K132" s="177" t="s">
        <v>138</v>
      </c>
      <c r="L132" s="41"/>
      <c r="M132" s="182" t="s">
        <v>19</v>
      </c>
      <c r="N132" s="183" t="s">
        <v>43</v>
      </c>
      <c r="O132" s="66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139</v>
      </c>
      <c r="AT132" s="186" t="s">
        <v>134</v>
      </c>
      <c r="AU132" s="186" t="s">
        <v>82</v>
      </c>
      <c r="AY132" s="19" t="s">
        <v>132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80</v>
      </c>
      <c r="BK132" s="187">
        <f>ROUND(I132*H132,2)</f>
        <v>0</v>
      </c>
      <c r="BL132" s="19" t="s">
        <v>139</v>
      </c>
      <c r="BM132" s="186" t="s">
        <v>173</v>
      </c>
    </row>
    <row r="133" spans="1:65" s="2" customFormat="1" ht="11.25">
      <c r="A133" s="36"/>
      <c r="B133" s="37"/>
      <c r="C133" s="38"/>
      <c r="D133" s="188" t="s">
        <v>141</v>
      </c>
      <c r="E133" s="38"/>
      <c r="F133" s="189" t="s">
        <v>174</v>
      </c>
      <c r="G133" s="38"/>
      <c r="H133" s="38"/>
      <c r="I133" s="190"/>
      <c r="J133" s="38"/>
      <c r="K133" s="38"/>
      <c r="L133" s="41"/>
      <c r="M133" s="191"/>
      <c r="N133" s="192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141</v>
      </c>
      <c r="AU133" s="19" t="s">
        <v>82</v>
      </c>
    </row>
    <row r="134" spans="1:65" s="13" customFormat="1" ht="11.25">
      <c r="B134" s="193"/>
      <c r="C134" s="194"/>
      <c r="D134" s="195" t="s">
        <v>143</v>
      </c>
      <c r="E134" s="196" t="s">
        <v>19</v>
      </c>
      <c r="F134" s="197" t="s">
        <v>144</v>
      </c>
      <c r="G134" s="194"/>
      <c r="H134" s="196" t="s">
        <v>19</v>
      </c>
      <c r="I134" s="198"/>
      <c r="J134" s="194"/>
      <c r="K134" s="194"/>
      <c r="L134" s="199"/>
      <c r="M134" s="200"/>
      <c r="N134" s="201"/>
      <c r="O134" s="201"/>
      <c r="P134" s="201"/>
      <c r="Q134" s="201"/>
      <c r="R134" s="201"/>
      <c r="S134" s="201"/>
      <c r="T134" s="202"/>
      <c r="AT134" s="203" t="s">
        <v>143</v>
      </c>
      <c r="AU134" s="203" t="s">
        <v>82</v>
      </c>
      <c r="AV134" s="13" t="s">
        <v>80</v>
      </c>
      <c r="AW134" s="13" t="s">
        <v>34</v>
      </c>
      <c r="AX134" s="13" t="s">
        <v>72</v>
      </c>
      <c r="AY134" s="203" t="s">
        <v>132</v>
      </c>
    </row>
    <row r="135" spans="1:65" s="13" customFormat="1" ht="11.25">
      <c r="B135" s="193"/>
      <c r="C135" s="194"/>
      <c r="D135" s="195" t="s">
        <v>143</v>
      </c>
      <c r="E135" s="196" t="s">
        <v>19</v>
      </c>
      <c r="F135" s="197" t="s">
        <v>175</v>
      </c>
      <c r="G135" s="194"/>
      <c r="H135" s="196" t="s">
        <v>19</v>
      </c>
      <c r="I135" s="198"/>
      <c r="J135" s="194"/>
      <c r="K135" s="194"/>
      <c r="L135" s="199"/>
      <c r="M135" s="200"/>
      <c r="N135" s="201"/>
      <c r="O135" s="201"/>
      <c r="P135" s="201"/>
      <c r="Q135" s="201"/>
      <c r="R135" s="201"/>
      <c r="S135" s="201"/>
      <c r="T135" s="202"/>
      <c r="AT135" s="203" t="s">
        <v>143</v>
      </c>
      <c r="AU135" s="203" t="s">
        <v>82</v>
      </c>
      <c r="AV135" s="13" t="s">
        <v>80</v>
      </c>
      <c r="AW135" s="13" t="s">
        <v>34</v>
      </c>
      <c r="AX135" s="13" t="s">
        <v>72</v>
      </c>
      <c r="AY135" s="203" t="s">
        <v>132</v>
      </c>
    </row>
    <row r="136" spans="1:65" s="14" customFormat="1" ht="11.25">
      <c r="B136" s="204"/>
      <c r="C136" s="205"/>
      <c r="D136" s="195" t="s">
        <v>143</v>
      </c>
      <c r="E136" s="206" t="s">
        <v>19</v>
      </c>
      <c r="F136" s="207" t="s">
        <v>176</v>
      </c>
      <c r="G136" s="205"/>
      <c r="H136" s="208">
        <v>197.87</v>
      </c>
      <c r="I136" s="209"/>
      <c r="J136" s="205"/>
      <c r="K136" s="205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143</v>
      </c>
      <c r="AU136" s="214" t="s">
        <v>82</v>
      </c>
      <c r="AV136" s="14" t="s">
        <v>82</v>
      </c>
      <c r="AW136" s="14" t="s">
        <v>34</v>
      </c>
      <c r="AX136" s="14" t="s">
        <v>72</v>
      </c>
      <c r="AY136" s="214" t="s">
        <v>132</v>
      </c>
    </row>
    <row r="137" spans="1:65" s="15" customFormat="1" ht="11.25">
      <c r="B137" s="215"/>
      <c r="C137" s="216"/>
      <c r="D137" s="195" t="s">
        <v>143</v>
      </c>
      <c r="E137" s="217" t="s">
        <v>19</v>
      </c>
      <c r="F137" s="218" t="s">
        <v>150</v>
      </c>
      <c r="G137" s="216"/>
      <c r="H137" s="219">
        <v>197.87</v>
      </c>
      <c r="I137" s="220"/>
      <c r="J137" s="216"/>
      <c r="K137" s="216"/>
      <c r="L137" s="221"/>
      <c r="M137" s="222"/>
      <c r="N137" s="223"/>
      <c r="O137" s="223"/>
      <c r="P137" s="223"/>
      <c r="Q137" s="223"/>
      <c r="R137" s="223"/>
      <c r="S137" s="223"/>
      <c r="T137" s="224"/>
      <c r="AT137" s="225" t="s">
        <v>143</v>
      </c>
      <c r="AU137" s="225" t="s">
        <v>82</v>
      </c>
      <c r="AV137" s="15" t="s">
        <v>139</v>
      </c>
      <c r="AW137" s="15" t="s">
        <v>34</v>
      </c>
      <c r="AX137" s="15" t="s">
        <v>80</v>
      </c>
      <c r="AY137" s="225" t="s">
        <v>132</v>
      </c>
    </row>
    <row r="138" spans="1:65" s="2" customFormat="1" ht="21.75" customHeight="1">
      <c r="A138" s="36"/>
      <c r="B138" s="37"/>
      <c r="C138" s="175" t="s">
        <v>177</v>
      </c>
      <c r="D138" s="175" t="s">
        <v>134</v>
      </c>
      <c r="E138" s="176" t="s">
        <v>178</v>
      </c>
      <c r="F138" s="177" t="s">
        <v>179</v>
      </c>
      <c r="G138" s="178" t="s">
        <v>180</v>
      </c>
      <c r="H138" s="179">
        <v>31.5</v>
      </c>
      <c r="I138" s="180"/>
      <c r="J138" s="181">
        <f>ROUND(I138*H138,2)</f>
        <v>0</v>
      </c>
      <c r="K138" s="177" t="s">
        <v>138</v>
      </c>
      <c r="L138" s="41"/>
      <c r="M138" s="182" t="s">
        <v>19</v>
      </c>
      <c r="N138" s="183" t="s">
        <v>43</v>
      </c>
      <c r="O138" s="66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139</v>
      </c>
      <c r="AT138" s="186" t="s">
        <v>134</v>
      </c>
      <c r="AU138" s="186" t="s">
        <v>82</v>
      </c>
      <c r="AY138" s="19" t="s">
        <v>132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80</v>
      </c>
      <c r="BK138" s="187">
        <f>ROUND(I138*H138,2)</f>
        <v>0</v>
      </c>
      <c r="BL138" s="19" t="s">
        <v>139</v>
      </c>
      <c r="BM138" s="186" t="s">
        <v>181</v>
      </c>
    </row>
    <row r="139" spans="1:65" s="2" customFormat="1" ht="11.25">
      <c r="A139" s="36"/>
      <c r="B139" s="37"/>
      <c r="C139" s="38"/>
      <c r="D139" s="188" t="s">
        <v>141</v>
      </c>
      <c r="E139" s="38"/>
      <c r="F139" s="189" t="s">
        <v>182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141</v>
      </c>
      <c r="AU139" s="19" t="s">
        <v>82</v>
      </c>
    </row>
    <row r="140" spans="1:65" s="13" customFormat="1" ht="11.25">
      <c r="B140" s="193"/>
      <c r="C140" s="194"/>
      <c r="D140" s="195" t="s">
        <v>143</v>
      </c>
      <c r="E140" s="196" t="s">
        <v>19</v>
      </c>
      <c r="F140" s="197" t="s">
        <v>183</v>
      </c>
      <c r="G140" s="194"/>
      <c r="H140" s="196" t="s">
        <v>19</v>
      </c>
      <c r="I140" s="198"/>
      <c r="J140" s="194"/>
      <c r="K140" s="194"/>
      <c r="L140" s="199"/>
      <c r="M140" s="200"/>
      <c r="N140" s="201"/>
      <c r="O140" s="201"/>
      <c r="P140" s="201"/>
      <c r="Q140" s="201"/>
      <c r="R140" s="201"/>
      <c r="S140" s="201"/>
      <c r="T140" s="202"/>
      <c r="AT140" s="203" t="s">
        <v>143</v>
      </c>
      <c r="AU140" s="203" t="s">
        <v>82</v>
      </c>
      <c r="AV140" s="13" t="s">
        <v>80</v>
      </c>
      <c r="AW140" s="13" t="s">
        <v>34</v>
      </c>
      <c r="AX140" s="13" t="s">
        <v>72</v>
      </c>
      <c r="AY140" s="203" t="s">
        <v>132</v>
      </c>
    </row>
    <row r="141" spans="1:65" s="14" customFormat="1" ht="11.25">
      <c r="B141" s="204"/>
      <c r="C141" s="205"/>
      <c r="D141" s="195" t="s">
        <v>143</v>
      </c>
      <c r="E141" s="206" t="s">
        <v>19</v>
      </c>
      <c r="F141" s="207" t="s">
        <v>184</v>
      </c>
      <c r="G141" s="205"/>
      <c r="H141" s="208">
        <v>31.5</v>
      </c>
      <c r="I141" s="209"/>
      <c r="J141" s="205"/>
      <c r="K141" s="205"/>
      <c r="L141" s="210"/>
      <c r="M141" s="211"/>
      <c r="N141" s="212"/>
      <c r="O141" s="212"/>
      <c r="P141" s="212"/>
      <c r="Q141" s="212"/>
      <c r="R141" s="212"/>
      <c r="S141" s="212"/>
      <c r="T141" s="213"/>
      <c r="AT141" s="214" t="s">
        <v>143</v>
      </c>
      <c r="AU141" s="214" t="s">
        <v>82</v>
      </c>
      <c r="AV141" s="14" t="s">
        <v>82</v>
      </c>
      <c r="AW141" s="14" t="s">
        <v>34</v>
      </c>
      <c r="AX141" s="14" t="s">
        <v>72</v>
      </c>
      <c r="AY141" s="214" t="s">
        <v>132</v>
      </c>
    </row>
    <row r="142" spans="1:65" s="15" customFormat="1" ht="11.25">
      <c r="B142" s="215"/>
      <c r="C142" s="216"/>
      <c r="D142" s="195" t="s">
        <v>143</v>
      </c>
      <c r="E142" s="217" t="s">
        <v>19</v>
      </c>
      <c r="F142" s="218" t="s">
        <v>150</v>
      </c>
      <c r="G142" s="216"/>
      <c r="H142" s="219">
        <v>31.5</v>
      </c>
      <c r="I142" s="220"/>
      <c r="J142" s="216"/>
      <c r="K142" s="216"/>
      <c r="L142" s="221"/>
      <c r="M142" s="222"/>
      <c r="N142" s="223"/>
      <c r="O142" s="223"/>
      <c r="P142" s="223"/>
      <c r="Q142" s="223"/>
      <c r="R142" s="223"/>
      <c r="S142" s="223"/>
      <c r="T142" s="224"/>
      <c r="AT142" s="225" t="s">
        <v>143</v>
      </c>
      <c r="AU142" s="225" t="s">
        <v>82</v>
      </c>
      <c r="AV142" s="15" t="s">
        <v>139</v>
      </c>
      <c r="AW142" s="15" t="s">
        <v>34</v>
      </c>
      <c r="AX142" s="15" t="s">
        <v>80</v>
      </c>
      <c r="AY142" s="225" t="s">
        <v>132</v>
      </c>
    </row>
    <row r="143" spans="1:65" s="2" customFormat="1" ht="24.2" customHeight="1">
      <c r="A143" s="36"/>
      <c r="B143" s="37"/>
      <c r="C143" s="175" t="s">
        <v>185</v>
      </c>
      <c r="D143" s="175" t="s">
        <v>134</v>
      </c>
      <c r="E143" s="176" t="s">
        <v>186</v>
      </c>
      <c r="F143" s="177" t="s">
        <v>187</v>
      </c>
      <c r="G143" s="178" t="s">
        <v>180</v>
      </c>
      <c r="H143" s="179">
        <v>62.6</v>
      </c>
      <c r="I143" s="180"/>
      <c r="J143" s="181">
        <f>ROUND(I143*H143,2)</f>
        <v>0</v>
      </c>
      <c r="K143" s="177" t="s">
        <v>138</v>
      </c>
      <c r="L143" s="41"/>
      <c r="M143" s="182" t="s">
        <v>19</v>
      </c>
      <c r="N143" s="183" t="s">
        <v>43</v>
      </c>
      <c r="O143" s="66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139</v>
      </c>
      <c r="AT143" s="186" t="s">
        <v>134</v>
      </c>
      <c r="AU143" s="186" t="s">
        <v>82</v>
      </c>
      <c r="AY143" s="19" t="s">
        <v>132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80</v>
      </c>
      <c r="BK143" s="187">
        <f>ROUND(I143*H143,2)</f>
        <v>0</v>
      </c>
      <c r="BL143" s="19" t="s">
        <v>139</v>
      </c>
      <c r="BM143" s="186" t="s">
        <v>188</v>
      </c>
    </row>
    <row r="144" spans="1:65" s="2" customFormat="1" ht="11.25">
      <c r="A144" s="36"/>
      <c r="B144" s="37"/>
      <c r="C144" s="38"/>
      <c r="D144" s="188" t="s">
        <v>141</v>
      </c>
      <c r="E144" s="38"/>
      <c r="F144" s="189" t="s">
        <v>189</v>
      </c>
      <c r="G144" s="38"/>
      <c r="H144" s="38"/>
      <c r="I144" s="190"/>
      <c r="J144" s="38"/>
      <c r="K144" s="38"/>
      <c r="L144" s="41"/>
      <c r="M144" s="191"/>
      <c r="N144" s="192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141</v>
      </c>
      <c r="AU144" s="19" t="s">
        <v>82</v>
      </c>
    </row>
    <row r="145" spans="1:65" s="13" customFormat="1" ht="11.25">
      <c r="B145" s="193"/>
      <c r="C145" s="194"/>
      <c r="D145" s="195" t="s">
        <v>143</v>
      </c>
      <c r="E145" s="196" t="s">
        <v>19</v>
      </c>
      <c r="F145" s="197" t="s">
        <v>144</v>
      </c>
      <c r="G145" s="194"/>
      <c r="H145" s="196" t="s">
        <v>19</v>
      </c>
      <c r="I145" s="198"/>
      <c r="J145" s="194"/>
      <c r="K145" s="194"/>
      <c r="L145" s="199"/>
      <c r="M145" s="200"/>
      <c r="N145" s="201"/>
      <c r="O145" s="201"/>
      <c r="P145" s="201"/>
      <c r="Q145" s="201"/>
      <c r="R145" s="201"/>
      <c r="S145" s="201"/>
      <c r="T145" s="202"/>
      <c r="AT145" s="203" t="s">
        <v>143</v>
      </c>
      <c r="AU145" s="203" t="s">
        <v>82</v>
      </c>
      <c r="AV145" s="13" t="s">
        <v>80</v>
      </c>
      <c r="AW145" s="13" t="s">
        <v>34</v>
      </c>
      <c r="AX145" s="13" t="s">
        <v>72</v>
      </c>
      <c r="AY145" s="203" t="s">
        <v>132</v>
      </c>
    </row>
    <row r="146" spans="1:65" s="13" customFormat="1" ht="11.25">
      <c r="B146" s="193"/>
      <c r="C146" s="194"/>
      <c r="D146" s="195" t="s">
        <v>143</v>
      </c>
      <c r="E146" s="196" t="s">
        <v>19</v>
      </c>
      <c r="F146" s="197" t="s">
        <v>190</v>
      </c>
      <c r="G146" s="194"/>
      <c r="H146" s="196" t="s">
        <v>19</v>
      </c>
      <c r="I146" s="198"/>
      <c r="J146" s="194"/>
      <c r="K146" s="194"/>
      <c r="L146" s="199"/>
      <c r="M146" s="200"/>
      <c r="N146" s="201"/>
      <c r="O146" s="201"/>
      <c r="P146" s="201"/>
      <c r="Q146" s="201"/>
      <c r="R146" s="201"/>
      <c r="S146" s="201"/>
      <c r="T146" s="202"/>
      <c r="AT146" s="203" t="s">
        <v>143</v>
      </c>
      <c r="AU146" s="203" t="s">
        <v>82</v>
      </c>
      <c r="AV146" s="13" t="s">
        <v>80</v>
      </c>
      <c r="AW146" s="13" t="s">
        <v>34</v>
      </c>
      <c r="AX146" s="13" t="s">
        <v>72</v>
      </c>
      <c r="AY146" s="203" t="s">
        <v>132</v>
      </c>
    </row>
    <row r="147" spans="1:65" s="14" customFormat="1" ht="11.25">
      <c r="B147" s="204"/>
      <c r="C147" s="205"/>
      <c r="D147" s="195" t="s">
        <v>143</v>
      </c>
      <c r="E147" s="206" t="s">
        <v>19</v>
      </c>
      <c r="F147" s="207" t="s">
        <v>191</v>
      </c>
      <c r="G147" s="205"/>
      <c r="H147" s="208">
        <v>61.6</v>
      </c>
      <c r="I147" s="209"/>
      <c r="J147" s="205"/>
      <c r="K147" s="205"/>
      <c r="L147" s="210"/>
      <c r="M147" s="211"/>
      <c r="N147" s="212"/>
      <c r="O147" s="212"/>
      <c r="P147" s="212"/>
      <c r="Q147" s="212"/>
      <c r="R147" s="212"/>
      <c r="S147" s="212"/>
      <c r="T147" s="213"/>
      <c r="AT147" s="214" t="s">
        <v>143</v>
      </c>
      <c r="AU147" s="214" t="s">
        <v>82</v>
      </c>
      <c r="AV147" s="14" t="s">
        <v>82</v>
      </c>
      <c r="AW147" s="14" t="s">
        <v>34</v>
      </c>
      <c r="AX147" s="14" t="s">
        <v>72</v>
      </c>
      <c r="AY147" s="214" t="s">
        <v>132</v>
      </c>
    </row>
    <row r="148" spans="1:65" s="16" customFormat="1" ht="11.25">
      <c r="B148" s="226"/>
      <c r="C148" s="227"/>
      <c r="D148" s="195" t="s">
        <v>143</v>
      </c>
      <c r="E148" s="228" t="s">
        <v>19</v>
      </c>
      <c r="F148" s="229" t="s">
        <v>192</v>
      </c>
      <c r="G148" s="227"/>
      <c r="H148" s="230">
        <v>61.6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AT148" s="236" t="s">
        <v>143</v>
      </c>
      <c r="AU148" s="236" t="s">
        <v>82</v>
      </c>
      <c r="AV148" s="16" t="s">
        <v>156</v>
      </c>
      <c r="AW148" s="16" t="s">
        <v>34</v>
      </c>
      <c r="AX148" s="16" t="s">
        <v>72</v>
      </c>
      <c r="AY148" s="236" t="s">
        <v>132</v>
      </c>
    </row>
    <row r="149" spans="1:65" s="13" customFormat="1" ht="11.25">
      <c r="B149" s="193"/>
      <c r="C149" s="194"/>
      <c r="D149" s="195" t="s">
        <v>143</v>
      </c>
      <c r="E149" s="196" t="s">
        <v>19</v>
      </c>
      <c r="F149" s="197" t="s">
        <v>193</v>
      </c>
      <c r="G149" s="194"/>
      <c r="H149" s="196" t="s">
        <v>19</v>
      </c>
      <c r="I149" s="198"/>
      <c r="J149" s="194"/>
      <c r="K149" s="194"/>
      <c r="L149" s="199"/>
      <c r="M149" s="200"/>
      <c r="N149" s="201"/>
      <c r="O149" s="201"/>
      <c r="P149" s="201"/>
      <c r="Q149" s="201"/>
      <c r="R149" s="201"/>
      <c r="S149" s="201"/>
      <c r="T149" s="202"/>
      <c r="AT149" s="203" t="s">
        <v>143</v>
      </c>
      <c r="AU149" s="203" t="s">
        <v>82</v>
      </c>
      <c r="AV149" s="13" t="s">
        <v>80</v>
      </c>
      <c r="AW149" s="13" t="s">
        <v>34</v>
      </c>
      <c r="AX149" s="13" t="s">
        <v>72</v>
      </c>
      <c r="AY149" s="203" t="s">
        <v>132</v>
      </c>
    </row>
    <row r="150" spans="1:65" s="13" customFormat="1" ht="11.25">
      <c r="B150" s="193"/>
      <c r="C150" s="194"/>
      <c r="D150" s="195" t="s">
        <v>143</v>
      </c>
      <c r="E150" s="196" t="s">
        <v>19</v>
      </c>
      <c r="F150" s="197" t="s">
        <v>194</v>
      </c>
      <c r="G150" s="194"/>
      <c r="H150" s="196" t="s">
        <v>19</v>
      </c>
      <c r="I150" s="198"/>
      <c r="J150" s="194"/>
      <c r="K150" s="194"/>
      <c r="L150" s="199"/>
      <c r="M150" s="200"/>
      <c r="N150" s="201"/>
      <c r="O150" s="201"/>
      <c r="P150" s="201"/>
      <c r="Q150" s="201"/>
      <c r="R150" s="201"/>
      <c r="S150" s="201"/>
      <c r="T150" s="202"/>
      <c r="AT150" s="203" t="s">
        <v>143</v>
      </c>
      <c r="AU150" s="203" t="s">
        <v>82</v>
      </c>
      <c r="AV150" s="13" t="s">
        <v>80</v>
      </c>
      <c r="AW150" s="13" t="s">
        <v>34</v>
      </c>
      <c r="AX150" s="13" t="s">
        <v>72</v>
      </c>
      <c r="AY150" s="203" t="s">
        <v>132</v>
      </c>
    </row>
    <row r="151" spans="1:65" s="14" customFormat="1" ht="11.25">
      <c r="B151" s="204"/>
      <c r="C151" s="205"/>
      <c r="D151" s="195" t="s">
        <v>143</v>
      </c>
      <c r="E151" s="206" t="s">
        <v>19</v>
      </c>
      <c r="F151" s="207" t="s">
        <v>195</v>
      </c>
      <c r="G151" s="205"/>
      <c r="H151" s="208">
        <v>1</v>
      </c>
      <c r="I151" s="209"/>
      <c r="J151" s="205"/>
      <c r="K151" s="205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143</v>
      </c>
      <c r="AU151" s="214" t="s">
        <v>82</v>
      </c>
      <c r="AV151" s="14" t="s">
        <v>82</v>
      </c>
      <c r="AW151" s="14" t="s">
        <v>34</v>
      </c>
      <c r="AX151" s="14" t="s">
        <v>72</v>
      </c>
      <c r="AY151" s="214" t="s">
        <v>132</v>
      </c>
    </row>
    <row r="152" spans="1:65" s="16" customFormat="1" ht="11.25">
      <c r="B152" s="226"/>
      <c r="C152" s="227"/>
      <c r="D152" s="195" t="s">
        <v>143</v>
      </c>
      <c r="E152" s="228" t="s">
        <v>19</v>
      </c>
      <c r="F152" s="229" t="s">
        <v>192</v>
      </c>
      <c r="G152" s="227"/>
      <c r="H152" s="230">
        <v>1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AT152" s="236" t="s">
        <v>143</v>
      </c>
      <c r="AU152" s="236" t="s">
        <v>82</v>
      </c>
      <c r="AV152" s="16" t="s">
        <v>156</v>
      </c>
      <c r="AW152" s="16" t="s">
        <v>34</v>
      </c>
      <c r="AX152" s="16" t="s">
        <v>72</v>
      </c>
      <c r="AY152" s="236" t="s">
        <v>132</v>
      </c>
    </row>
    <row r="153" spans="1:65" s="15" customFormat="1" ht="11.25">
      <c r="B153" s="215"/>
      <c r="C153" s="216"/>
      <c r="D153" s="195" t="s">
        <v>143</v>
      </c>
      <c r="E153" s="217" t="s">
        <v>19</v>
      </c>
      <c r="F153" s="218" t="s">
        <v>150</v>
      </c>
      <c r="G153" s="216"/>
      <c r="H153" s="219">
        <v>62.6</v>
      </c>
      <c r="I153" s="220"/>
      <c r="J153" s="216"/>
      <c r="K153" s="216"/>
      <c r="L153" s="221"/>
      <c r="M153" s="222"/>
      <c r="N153" s="223"/>
      <c r="O153" s="223"/>
      <c r="P153" s="223"/>
      <c r="Q153" s="223"/>
      <c r="R153" s="223"/>
      <c r="S153" s="223"/>
      <c r="T153" s="224"/>
      <c r="AT153" s="225" t="s">
        <v>143</v>
      </c>
      <c r="AU153" s="225" t="s">
        <v>82</v>
      </c>
      <c r="AV153" s="15" t="s">
        <v>139</v>
      </c>
      <c r="AW153" s="15" t="s">
        <v>34</v>
      </c>
      <c r="AX153" s="15" t="s">
        <v>80</v>
      </c>
      <c r="AY153" s="225" t="s">
        <v>132</v>
      </c>
    </row>
    <row r="154" spans="1:65" s="2" customFormat="1" ht="24.2" customHeight="1">
      <c r="A154" s="36"/>
      <c r="B154" s="37"/>
      <c r="C154" s="175" t="s">
        <v>196</v>
      </c>
      <c r="D154" s="175" t="s">
        <v>134</v>
      </c>
      <c r="E154" s="176" t="s">
        <v>197</v>
      </c>
      <c r="F154" s="177" t="s">
        <v>198</v>
      </c>
      <c r="G154" s="178" t="s">
        <v>180</v>
      </c>
      <c r="H154" s="179">
        <v>7.36</v>
      </c>
      <c r="I154" s="180"/>
      <c r="J154" s="181">
        <f>ROUND(I154*H154,2)</f>
        <v>0</v>
      </c>
      <c r="K154" s="177" t="s">
        <v>138</v>
      </c>
      <c r="L154" s="41"/>
      <c r="M154" s="182" t="s">
        <v>19</v>
      </c>
      <c r="N154" s="183" t="s">
        <v>43</v>
      </c>
      <c r="O154" s="66"/>
      <c r="P154" s="184">
        <f>O154*H154</f>
        <v>0</v>
      </c>
      <c r="Q154" s="184">
        <v>0</v>
      </c>
      <c r="R154" s="184">
        <f>Q154*H154</f>
        <v>0</v>
      </c>
      <c r="S154" s="184">
        <v>0</v>
      </c>
      <c r="T154" s="185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6" t="s">
        <v>139</v>
      </c>
      <c r="AT154" s="186" t="s">
        <v>134</v>
      </c>
      <c r="AU154" s="186" t="s">
        <v>82</v>
      </c>
      <c r="AY154" s="19" t="s">
        <v>132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19" t="s">
        <v>80</v>
      </c>
      <c r="BK154" s="187">
        <f>ROUND(I154*H154,2)</f>
        <v>0</v>
      </c>
      <c r="BL154" s="19" t="s">
        <v>139</v>
      </c>
      <c r="BM154" s="186" t="s">
        <v>199</v>
      </c>
    </row>
    <row r="155" spans="1:65" s="2" customFormat="1" ht="11.25">
      <c r="A155" s="36"/>
      <c r="B155" s="37"/>
      <c r="C155" s="38"/>
      <c r="D155" s="188" t="s">
        <v>141</v>
      </c>
      <c r="E155" s="38"/>
      <c r="F155" s="189" t="s">
        <v>200</v>
      </c>
      <c r="G155" s="38"/>
      <c r="H155" s="38"/>
      <c r="I155" s="190"/>
      <c r="J155" s="38"/>
      <c r="K155" s="38"/>
      <c r="L155" s="41"/>
      <c r="M155" s="191"/>
      <c r="N155" s="192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141</v>
      </c>
      <c r="AU155" s="19" t="s">
        <v>82</v>
      </c>
    </row>
    <row r="156" spans="1:65" s="13" customFormat="1" ht="11.25">
      <c r="B156" s="193"/>
      <c r="C156" s="194"/>
      <c r="D156" s="195" t="s">
        <v>143</v>
      </c>
      <c r="E156" s="196" t="s">
        <v>19</v>
      </c>
      <c r="F156" s="197" t="s">
        <v>201</v>
      </c>
      <c r="G156" s="194"/>
      <c r="H156" s="196" t="s">
        <v>19</v>
      </c>
      <c r="I156" s="198"/>
      <c r="J156" s="194"/>
      <c r="K156" s="194"/>
      <c r="L156" s="199"/>
      <c r="M156" s="200"/>
      <c r="N156" s="201"/>
      <c r="O156" s="201"/>
      <c r="P156" s="201"/>
      <c r="Q156" s="201"/>
      <c r="R156" s="201"/>
      <c r="S156" s="201"/>
      <c r="T156" s="202"/>
      <c r="AT156" s="203" t="s">
        <v>143</v>
      </c>
      <c r="AU156" s="203" t="s">
        <v>82</v>
      </c>
      <c r="AV156" s="13" t="s">
        <v>80</v>
      </c>
      <c r="AW156" s="13" t="s">
        <v>34</v>
      </c>
      <c r="AX156" s="13" t="s">
        <v>72</v>
      </c>
      <c r="AY156" s="203" t="s">
        <v>132</v>
      </c>
    </row>
    <row r="157" spans="1:65" s="13" customFormat="1" ht="11.25">
      <c r="B157" s="193"/>
      <c r="C157" s="194"/>
      <c r="D157" s="195" t="s">
        <v>143</v>
      </c>
      <c r="E157" s="196" t="s">
        <v>19</v>
      </c>
      <c r="F157" s="197" t="s">
        <v>202</v>
      </c>
      <c r="G157" s="194"/>
      <c r="H157" s="196" t="s">
        <v>19</v>
      </c>
      <c r="I157" s="198"/>
      <c r="J157" s="194"/>
      <c r="K157" s="194"/>
      <c r="L157" s="199"/>
      <c r="M157" s="200"/>
      <c r="N157" s="201"/>
      <c r="O157" s="201"/>
      <c r="P157" s="201"/>
      <c r="Q157" s="201"/>
      <c r="R157" s="201"/>
      <c r="S157" s="201"/>
      <c r="T157" s="202"/>
      <c r="AT157" s="203" t="s">
        <v>143</v>
      </c>
      <c r="AU157" s="203" t="s">
        <v>82</v>
      </c>
      <c r="AV157" s="13" t="s">
        <v>80</v>
      </c>
      <c r="AW157" s="13" t="s">
        <v>34</v>
      </c>
      <c r="AX157" s="13" t="s">
        <v>72</v>
      </c>
      <c r="AY157" s="203" t="s">
        <v>132</v>
      </c>
    </row>
    <row r="158" spans="1:65" s="13" customFormat="1" ht="11.25">
      <c r="B158" s="193"/>
      <c r="C158" s="194"/>
      <c r="D158" s="195" t="s">
        <v>143</v>
      </c>
      <c r="E158" s="196" t="s">
        <v>19</v>
      </c>
      <c r="F158" s="197" t="s">
        <v>203</v>
      </c>
      <c r="G158" s="194"/>
      <c r="H158" s="196" t="s">
        <v>19</v>
      </c>
      <c r="I158" s="198"/>
      <c r="J158" s="194"/>
      <c r="K158" s="194"/>
      <c r="L158" s="199"/>
      <c r="M158" s="200"/>
      <c r="N158" s="201"/>
      <c r="O158" s="201"/>
      <c r="P158" s="201"/>
      <c r="Q158" s="201"/>
      <c r="R158" s="201"/>
      <c r="S158" s="201"/>
      <c r="T158" s="202"/>
      <c r="AT158" s="203" t="s">
        <v>143</v>
      </c>
      <c r="AU158" s="203" t="s">
        <v>82</v>
      </c>
      <c r="AV158" s="13" t="s">
        <v>80</v>
      </c>
      <c r="AW158" s="13" t="s">
        <v>34</v>
      </c>
      <c r="AX158" s="13" t="s">
        <v>72</v>
      </c>
      <c r="AY158" s="203" t="s">
        <v>132</v>
      </c>
    </row>
    <row r="159" spans="1:65" s="14" customFormat="1" ht="11.25">
      <c r="B159" s="204"/>
      <c r="C159" s="205"/>
      <c r="D159" s="195" t="s">
        <v>143</v>
      </c>
      <c r="E159" s="206" t="s">
        <v>19</v>
      </c>
      <c r="F159" s="207" t="s">
        <v>204</v>
      </c>
      <c r="G159" s="205"/>
      <c r="H159" s="208">
        <v>7.36</v>
      </c>
      <c r="I159" s="209"/>
      <c r="J159" s="205"/>
      <c r="K159" s="205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143</v>
      </c>
      <c r="AU159" s="214" t="s">
        <v>82</v>
      </c>
      <c r="AV159" s="14" t="s">
        <v>82</v>
      </c>
      <c r="AW159" s="14" t="s">
        <v>34</v>
      </c>
      <c r="AX159" s="14" t="s">
        <v>72</v>
      </c>
      <c r="AY159" s="214" t="s">
        <v>132</v>
      </c>
    </row>
    <row r="160" spans="1:65" s="15" customFormat="1" ht="11.25">
      <c r="B160" s="215"/>
      <c r="C160" s="216"/>
      <c r="D160" s="195" t="s">
        <v>143</v>
      </c>
      <c r="E160" s="217" t="s">
        <v>19</v>
      </c>
      <c r="F160" s="218" t="s">
        <v>150</v>
      </c>
      <c r="G160" s="216"/>
      <c r="H160" s="219">
        <v>7.36</v>
      </c>
      <c r="I160" s="220"/>
      <c r="J160" s="216"/>
      <c r="K160" s="216"/>
      <c r="L160" s="221"/>
      <c r="M160" s="222"/>
      <c r="N160" s="223"/>
      <c r="O160" s="223"/>
      <c r="P160" s="223"/>
      <c r="Q160" s="223"/>
      <c r="R160" s="223"/>
      <c r="S160" s="223"/>
      <c r="T160" s="224"/>
      <c r="AT160" s="225" t="s">
        <v>143</v>
      </c>
      <c r="AU160" s="225" t="s">
        <v>82</v>
      </c>
      <c r="AV160" s="15" t="s">
        <v>139</v>
      </c>
      <c r="AW160" s="15" t="s">
        <v>34</v>
      </c>
      <c r="AX160" s="15" t="s">
        <v>80</v>
      </c>
      <c r="AY160" s="225" t="s">
        <v>132</v>
      </c>
    </row>
    <row r="161" spans="1:65" s="2" customFormat="1" ht="24.2" customHeight="1">
      <c r="A161" s="36"/>
      <c r="B161" s="37"/>
      <c r="C161" s="175" t="s">
        <v>205</v>
      </c>
      <c r="D161" s="175" t="s">
        <v>134</v>
      </c>
      <c r="E161" s="176" t="s">
        <v>206</v>
      </c>
      <c r="F161" s="177" t="s">
        <v>207</v>
      </c>
      <c r="G161" s="178" t="s">
        <v>180</v>
      </c>
      <c r="H161" s="179">
        <v>87.16</v>
      </c>
      <c r="I161" s="180"/>
      <c r="J161" s="181">
        <f>ROUND(I161*H161,2)</f>
        <v>0</v>
      </c>
      <c r="K161" s="177" t="s">
        <v>138</v>
      </c>
      <c r="L161" s="41"/>
      <c r="M161" s="182" t="s">
        <v>19</v>
      </c>
      <c r="N161" s="183" t="s">
        <v>43</v>
      </c>
      <c r="O161" s="66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6" t="s">
        <v>139</v>
      </c>
      <c r="AT161" s="186" t="s">
        <v>134</v>
      </c>
      <c r="AU161" s="186" t="s">
        <v>82</v>
      </c>
      <c r="AY161" s="19" t="s">
        <v>132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19" t="s">
        <v>80</v>
      </c>
      <c r="BK161" s="187">
        <f>ROUND(I161*H161,2)</f>
        <v>0</v>
      </c>
      <c r="BL161" s="19" t="s">
        <v>139</v>
      </c>
      <c r="BM161" s="186" t="s">
        <v>208</v>
      </c>
    </row>
    <row r="162" spans="1:65" s="2" customFormat="1" ht="11.25">
      <c r="A162" s="36"/>
      <c r="B162" s="37"/>
      <c r="C162" s="38"/>
      <c r="D162" s="188" t="s">
        <v>141</v>
      </c>
      <c r="E162" s="38"/>
      <c r="F162" s="189" t="s">
        <v>209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141</v>
      </c>
      <c r="AU162" s="19" t="s">
        <v>82</v>
      </c>
    </row>
    <row r="163" spans="1:65" s="13" customFormat="1" ht="11.25">
      <c r="B163" s="193"/>
      <c r="C163" s="194"/>
      <c r="D163" s="195" t="s">
        <v>143</v>
      </c>
      <c r="E163" s="196" t="s">
        <v>19</v>
      </c>
      <c r="F163" s="197" t="s">
        <v>201</v>
      </c>
      <c r="G163" s="194"/>
      <c r="H163" s="196" t="s">
        <v>19</v>
      </c>
      <c r="I163" s="198"/>
      <c r="J163" s="194"/>
      <c r="K163" s="194"/>
      <c r="L163" s="199"/>
      <c r="M163" s="200"/>
      <c r="N163" s="201"/>
      <c r="O163" s="201"/>
      <c r="P163" s="201"/>
      <c r="Q163" s="201"/>
      <c r="R163" s="201"/>
      <c r="S163" s="201"/>
      <c r="T163" s="202"/>
      <c r="AT163" s="203" t="s">
        <v>143</v>
      </c>
      <c r="AU163" s="203" t="s">
        <v>82</v>
      </c>
      <c r="AV163" s="13" t="s">
        <v>80</v>
      </c>
      <c r="AW163" s="13" t="s">
        <v>34</v>
      </c>
      <c r="AX163" s="13" t="s">
        <v>72</v>
      </c>
      <c r="AY163" s="203" t="s">
        <v>132</v>
      </c>
    </row>
    <row r="164" spans="1:65" s="13" customFormat="1" ht="11.25">
      <c r="B164" s="193"/>
      <c r="C164" s="194"/>
      <c r="D164" s="195" t="s">
        <v>143</v>
      </c>
      <c r="E164" s="196" t="s">
        <v>19</v>
      </c>
      <c r="F164" s="197" t="s">
        <v>202</v>
      </c>
      <c r="G164" s="194"/>
      <c r="H164" s="196" t="s">
        <v>19</v>
      </c>
      <c r="I164" s="198"/>
      <c r="J164" s="194"/>
      <c r="K164" s="194"/>
      <c r="L164" s="199"/>
      <c r="M164" s="200"/>
      <c r="N164" s="201"/>
      <c r="O164" s="201"/>
      <c r="P164" s="201"/>
      <c r="Q164" s="201"/>
      <c r="R164" s="201"/>
      <c r="S164" s="201"/>
      <c r="T164" s="202"/>
      <c r="AT164" s="203" t="s">
        <v>143</v>
      </c>
      <c r="AU164" s="203" t="s">
        <v>82</v>
      </c>
      <c r="AV164" s="13" t="s">
        <v>80</v>
      </c>
      <c r="AW164" s="13" t="s">
        <v>34</v>
      </c>
      <c r="AX164" s="13" t="s">
        <v>72</v>
      </c>
      <c r="AY164" s="203" t="s">
        <v>132</v>
      </c>
    </row>
    <row r="165" spans="1:65" s="13" customFormat="1" ht="11.25">
      <c r="B165" s="193"/>
      <c r="C165" s="194"/>
      <c r="D165" s="195" t="s">
        <v>143</v>
      </c>
      <c r="E165" s="196" t="s">
        <v>19</v>
      </c>
      <c r="F165" s="197" t="s">
        <v>203</v>
      </c>
      <c r="G165" s="194"/>
      <c r="H165" s="196" t="s">
        <v>19</v>
      </c>
      <c r="I165" s="198"/>
      <c r="J165" s="194"/>
      <c r="K165" s="194"/>
      <c r="L165" s="199"/>
      <c r="M165" s="200"/>
      <c r="N165" s="201"/>
      <c r="O165" s="201"/>
      <c r="P165" s="201"/>
      <c r="Q165" s="201"/>
      <c r="R165" s="201"/>
      <c r="S165" s="201"/>
      <c r="T165" s="202"/>
      <c r="AT165" s="203" t="s">
        <v>143</v>
      </c>
      <c r="AU165" s="203" t="s">
        <v>82</v>
      </c>
      <c r="AV165" s="13" t="s">
        <v>80</v>
      </c>
      <c r="AW165" s="13" t="s">
        <v>34</v>
      </c>
      <c r="AX165" s="13" t="s">
        <v>72</v>
      </c>
      <c r="AY165" s="203" t="s">
        <v>132</v>
      </c>
    </row>
    <row r="166" spans="1:65" s="14" customFormat="1" ht="11.25">
      <c r="B166" s="204"/>
      <c r="C166" s="205"/>
      <c r="D166" s="195" t="s">
        <v>143</v>
      </c>
      <c r="E166" s="206" t="s">
        <v>19</v>
      </c>
      <c r="F166" s="207" t="s">
        <v>210</v>
      </c>
      <c r="G166" s="205"/>
      <c r="H166" s="208">
        <v>23.36</v>
      </c>
      <c r="I166" s="209"/>
      <c r="J166" s="205"/>
      <c r="K166" s="205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143</v>
      </c>
      <c r="AU166" s="214" t="s">
        <v>82</v>
      </c>
      <c r="AV166" s="14" t="s">
        <v>82</v>
      </c>
      <c r="AW166" s="14" t="s">
        <v>34</v>
      </c>
      <c r="AX166" s="14" t="s">
        <v>72</v>
      </c>
      <c r="AY166" s="214" t="s">
        <v>132</v>
      </c>
    </row>
    <row r="167" spans="1:65" s="16" customFormat="1" ht="11.25">
      <c r="B167" s="226"/>
      <c r="C167" s="227"/>
      <c r="D167" s="195" t="s">
        <v>143</v>
      </c>
      <c r="E167" s="228" t="s">
        <v>19</v>
      </c>
      <c r="F167" s="229" t="s">
        <v>192</v>
      </c>
      <c r="G167" s="227"/>
      <c r="H167" s="230">
        <v>23.36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AT167" s="236" t="s">
        <v>143</v>
      </c>
      <c r="AU167" s="236" t="s">
        <v>82</v>
      </c>
      <c r="AV167" s="16" t="s">
        <v>156</v>
      </c>
      <c r="AW167" s="16" t="s">
        <v>34</v>
      </c>
      <c r="AX167" s="16" t="s">
        <v>72</v>
      </c>
      <c r="AY167" s="236" t="s">
        <v>132</v>
      </c>
    </row>
    <row r="168" spans="1:65" s="13" customFormat="1" ht="11.25">
      <c r="B168" s="193"/>
      <c r="C168" s="194"/>
      <c r="D168" s="195" t="s">
        <v>143</v>
      </c>
      <c r="E168" s="196" t="s">
        <v>19</v>
      </c>
      <c r="F168" s="197" t="s">
        <v>201</v>
      </c>
      <c r="G168" s="194"/>
      <c r="H168" s="196" t="s">
        <v>19</v>
      </c>
      <c r="I168" s="198"/>
      <c r="J168" s="194"/>
      <c r="K168" s="194"/>
      <c r="L168" s="199"/>
      <c r="M168" s="200"/>
      <c r="N168" s="201"/>
      <c r="O168" s="201"/>
      <c r="P168" s="201"/>
      <c r="Q168" s="201"/>
      <c r="R168" s="201"/>
      <c r="S168" s="201"/>
      <c r="T168" s="202"/>
      <c r="AT168" s="203" t="s">
        <v>143</v>
      </c>
      <c r="AU168" s="203" t="s">
        <v>82</v>
      </c>
      <c r="AV168" s="13" t="s">
        <v>80</v>
      </c>
      <c r="AW168" s="13" t="s">
        <v>34</v>
      </c>
      <c r="AX168" s="13" t="s">
        <v>72</v>
      </c>
      <c r="AY168" s="203" t="s">
        <v>132</v>
      </c>
    </row>
    <row r="169" spans="1:65" s="13" customFormat="1" ht="11.25">
      <c r="B169" s="193"/>
      <c r="C169" s="194"/>
      <c r="D169" s="195" t="s">
        <v>143</v>
      </c>
      <c r="E169" s="196" t="s">
        <v>19</v>
      </c>
      <c r="F169" s="197" t="s">
        <v>211</v>
      </c>
      <c r="G169" s="194"/>
      <c r="H169" s="196" t="s">
        <v>19</v>
      </c>
      <c r="I169" s="198"/>
      <c r="J169" s="194"/>
      <c r="K169" s="194"/>
      <c r="L169" s="199"/>
      <c r="M169" s="200"/>
      <c r="N169" s="201"/>
      <c r="O169" s="201"/>
      <c r="P169" s="201"/>
      <c r="Q169" s="201"/>
      <c r="R169" s="201"/>
      <c r="S169" s="201"/>
      <c r="T169" s="202"/>
      <c r="AT169" s="203" t="s">
        <v>143</v>
      </c>
      <c r="AU169" s="203" t="s">
        <v>82</v>
      </c>
      <c r="AV169" s="13" t="s">
        <v>80</v>
      </c>
      <c r="AW169" s="13" t="s">
        <v>34</v>
      </c>
      <c r="AX169" s="13" t="s">
        <v>72</v>
      </c>
      <c r="AY169" s="203" t="s">
        <v>132</v>
      </c>
    </row>
    <row r="170" spans="1:65" s="13" customFormat="1" ht="11.25">
      <c r="B170" s="193"/>
      <c r="C170" s="194"/>
      <c r="D170" s="195" t="s">
        <v>143</v>
      </c>
      <c r="E170" s="196" t="s">
        <v>19</v>
      </c>
      <c r="F170" s="197" t="s">
        <v>212</v>
      </c>
      <c r="G170" s="194"/>
      <c r="H170" s="196" t="s">
        <v>19</v>
      </c>
      <c r="I170" s="198"/>
      <c r="J170" s="194"/>
      <c r="K170" s="194"/>
      <c r="L170" s="199"/>
      <c r="M170" s="200"/>
      <c r="N170" s="201"/>
      <c r="O170" s="201"/>
      <c r="P170" s="201"/>
      <c r="Q170" s="201"/>
      <c r="R170" s="201"/>
      <c r="S170" s="201"/>
      <c r="T170" s="202"/>
      <c r="AT170" s="203" t="s">
        <v>143</v>
      </c>
      <c r="AU170" s="203" t="s">
        <v>82</v>
      </c>
      <c r="AV170" s="13" t="s">
        <v>80</v>
      </c>
      <c r="AW170" s="13" t="s">
        <v>34</v>
      </c>
      <c r="AX170" s="13" t="s">
        <v>72</v>
      </c>
      <c r="AY170" s="203" t="s">
        <v>132</v>
      </c>
    </row>
    <row r="171" spans="1:65" s="14" customFormat="1" ht="11.25">
      <c r="B171" s="204"/>
      <c r="C171" s="205"/>
      <c r="D171" s="195" t="s">
        <v>143</v>
      </c>
      <c r="E171" s="206" t="s">
        <v>19</v>
      </c>
      <c r="F171" s="207" t="s">
        <v>213</v>
      </c>
      <c r="G171" s="205"/>
      <c r="H171" s="208">
        <v>10.8</v>
      </c>
      <c r="I171" s="209"/>
      <c r="J171" s="205"/>
      <c r="K171" s="205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143</v>
      </c>
      <c r="AU171" s="214" t="s">
        <v>82</v>
      </c>
      <c r="AV171" s="14" t="s">
        <v>82</v>
      </c>
      <c r="AW171" s="14" t="s">
        <v>34</v>
      </c>
      <c r="AX171" s="14" t="s">
        <v>72</v>
      </c>
      <c r="AY171" s="214" t="s">
        <v>132</v>
      </c>
    </row>
    <row r="172" spans="1:65" s="14" customFormat="1" ht="11.25">
      <c r="B172" s="204"/>
      <c r="C172" s="205"/>
      <c r="D172" s="195" t="s">
        <v>143</v>
      </c>
      <c r="E172" s="206" t="s">
        <v>19</v>
      </c>
      <c r="F172" s="207" t="s">
        <v>214</v>
      </c>
      <c r="G172" s="205"/>
      <c r="H172" s="208">
        <v>13.2</v>
      </c>
      <c r="I172" s="209"/>
      <c r="J172" s="205"/>
      <c r="K172" s="205"/>
      <c r="L172" s="210"/>
      <c r="M172" s="211"/>
      <c r="N172" s="212"/>
      <c r="O172" s="212"/>
      <c r="P172" s="212"/>
      <c r="Q172" s="212"/>
      <c r="R172" s="212"/>
      <c r="S172" s="212"/>
      <c r="T172" s="213"/>
      <c r="AT172" s="214" t="s">
        <v>143</v>
      </c>
      <c r="AU172" s="214" t="s">
        <v>82</v>
      </c>
      <c r="AV172" s="14" t="s">
        <v>82</v>
      </c>
      <c r="AW172" s="14" t="s">
        <v>34</v>
      </c>
      <c r="AX172" s="14" t="s">
        <v>72</v>
      </c>
      <c r="AY172" s="214" t="s">
        <v>132</v>
      </c>
    </row>
    <row r="173" spans="1:65" s="14" customFormat="1" ht="11.25">
      <c r="B173" s="204"/>
      <c r="C173" s="205"/>
      <c r="D173" s="195" t="s">
        <v>143</v>
      </c>
      <c r="E173" s="206" t="s">
        <v>19</v>
      </c>
      <c r="F173" s="207" t="s">
        <v>215</v>
      </c>
      <c r="G173" s="205"/>
      <c r="H173" s="208">
        <v>21.6</v>
      </c>
      <c r="I173" s="209"/>
      <c r="J173" s="205"/>
      <c r="K173" s="205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143</v>
      </c>
      <c r="AU173" s="214" t="s">
        <v>82</v>
      </c>
      <c r="AV173" s="14" t="s">
        <v>82</v>
      </c>
      <c r="AW173" s="14" t="s">
        <v>34</v>
      </c>
      <c r="AX173" s="14" t="s">
        <v>72</v>
      </c>
      <c r="AY173" s="214" t="s">
        <v>132</v>
      </c>
    </row>
    <row r="174" spans="1:65" s="13" customFormat="1" ht="11.25">
      <c r="B174" s="193"/>
      <c r="C174" s="194"/>
      <c r="D174" s="195" t="s">
        <v>143</v>
      </c>
      <c r="E174" s="196" t="s">
        <v>19</v>
      </c>
      <c r="F174" s="197" t="s">
        <v>216</v>
      </c>
      <c r="G174" s="194"/>
      <c r="H174" s="196" t="s">
        <v>19</v>
      </c>
      <c r="I174" s="198"/>
      <c r="J174" s="194"/>
      <c r="K174" s="194"/>
      <c r="L174" s="199"/>
      <c r="M174" s="200"/>
      <c r="N174" s="201"/>
      <c r="O174" s="201"/>
      <c r="P174" s="201"/>
      <c r="Q174" s="201"/>
      <c r="R174" s="201"/>
      <c r="S174" s="201"/>
      <c r="T174" s="202"/>
      <c r="AT174" s="203" t="s">
        <v>143</v>
      </c>
      <c r="AU174" s="203" t="s">
        <v>82</v>
      </c>
      <c r="AV174" s="13" t="s">
        <v>80</v>
      </c>
      <c r="AW174" s="13" t="s">
        <v>34</v>
      </c>
      <c r="AX174" s="13" t="s">
        <v>72</v>
      </c>
      <c r="AY174" s="203" t="s">
        <v>132</v>
      </c>
    </row>
    <row r="175" spans="1:65" s="14" customFormat="1" ht="11.25">
      <c r="B175" s="204"/>
      <c r="C175" s="205"/>
      <c r="D175" s="195" t="s">
        <v>143</v>
      </c>
      <c r="E175" s="206" t="s">
        <v>19</v>
      </c>
      <c r="F175" s="207" t="s">
        <v>217</v>
      </c>
      <c r="G175" s="205"/>
      <c r="H175" s="208">
        <v>18.2</v>
      </c>
      <c r="I175" s="209"/>
      <c r="J175" s="205"/>
      <c r="K175" s="205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143</v>
      </c>
      <c r="AU175" s="214" t="s">
        <v>82</v>
      </c>
      <c r="AV175" s="14" t="s">
        <v>82</v>
      </c>
      <c r="AW175" s="14" t="s">
        <v>34</v>
      </c>
      <c r="AX175" s="14" t="s">
        <v>72</v>
      </c>
      <c r="AY175" s="214" t="s">
        <v>132</v>
      </c>
    </row>
    <row r="176" spans="1:65" s="16" customFormat="1" ht="11.25">
      <c r="B176" s="226"/>
      <c r="C176" s="227"/>
      <c r="D176" s="195" t="s">
        <v>143</v>
      </c>
      <c r="E176" s="228" t="s">
        <v>19</v>
      </c>
      <c r="F176" s="229" t="s">
        <v>192</v>
      </c>
      <c r="G176" s="227"/>
      <c r="H176" s="230">
        <v>63.8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AT176" s="236" t="s">
        <v>143</v>
      </c>
      <c r="AU176" s="236" t="s">
        <v>82</v>
      </c>
      <c r="AV176" s="16" t="s">
        <v>156</v>
      </c>
      <c r="AW176" s="16" t="s">
        <v>34</v>
      </c>
      <c r="AX176" s="16" t="s">
        <v>72</v>
      </c>
      <c r="AY176" s="236" t="s">
        <v>132</v>
      </c>
    </row>
    <row r="177" spans="1:65" s="15" customFormat="1" ht="11.25">
      <c r="B177" s="215"/>
      <c r="C177" s="216"/>
      <c r="D177" s="195" t="s">
        <v>143</v>
      </c>
      <c r="E177" s="217" t="s">
        <v>19</v>
      </c>
      <c r="F177" s="218" t="s">
        <v>150</v>
      </c>
      <c r="G177" s="216"/>
      <c r="H177" s="219">
        <v>87.160000000000011</v>
      </c>
      <c r="I177" s="220"/>
      <c r="J177" s="216"/>
      <c r="K177" s="216"/>
      <c r="L177" s="221"/>
      <c r="M177" s="222"/>
      <c r="N177" s="223"/>
      <c r="O177" s="223"/>
      <c r="P177" s="223"/>
      <c r="Q177" s="223"/>
      <c r="R177" s="223"/>
      <c r="S177" s="223"/>
      <c r="T177" s="224"/>
      <c r="AT177" s="225" t="s">
        <v>143</v>
      </c>
      <c r="AU177" s="225" t="s">
        <v>82</v>
      </c>
      <c r="AV177" s="15" t="s">
        <v>139</v>
      </c>
      <c r="AW177" s="15" t="s">
        <v>34</v>
      </c>
      <c r="AX177" s="15" t="s">
        <v>80</v>
      </c>
      <c r="AY177" s="225" t="s">
        <v>132</v>
      </c>
    </row>
    <row r="178" spans="1:65" s="2" customFormat="1" ht="16.5" customHeight="1">
      <c r="A178" s="36"/>
      <c r="B178" s="37"/>
      <c r="C178" s="175" t="s">
        <v>218</v>
      </c>
      <c r="D178" s="175" t="s">
        <v>134</v>
      </c>
      <c r="E178" s="176" t="s">
        <v>219</v>
      </c>
      <c r="F178" s="177" t="s">
        <v>220</v>
      </c>
      <c r="G178" s="178" t="s">
        <v>180</v>
      </c>
      <c r="H178" s="179">
        <v>2.5880000000000001</v>
      </c>
      <c r="I178" s="180"/>
      <c r="J178" s="181">
        <f>ROUND(I178*H178,2)</f>
        <v>0</v>
      </c>
      <c r="K178" s="177" t="s">
        <v>138</v>
      </c>
      <c r="L178" s="41"/>
      <c r="M178" s="182" t="s">
        <v>19</v>
      </c>
      <c r="N178" s="183" t="s">
        <v>43</v>
      </c>
      <c r="O178" s="66"/>
      <c r="P178" s="184">
        <f>O178*H178</f>
        <v>0</v>
      </c>
      <c r="Q178" s="184">
        <v>0</v>
      </c>
      <c r="R178" s="184">
        <f>Q178*H178</f>
        <v>0</v>
      </c>
      <c r="S178" s="184">
        <v>0</v>
      </c>
      <c r="T178" s="185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6" t="s">
        <v>139</v>
      </c>
      <c r="AT178" s="186" t="s">
        <v>134</v>
      </c>
      <c r="AU178" s="186" t="s">
        <v>82</v>
      </c>
      <c r="AY178" s="19" t="s">
        <v>132</v>
      </c>
      <c r="BE178" s="187">
        <f>IF(N178="základní",J178,0)</f>
        <v>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19" t="s">
        <v>80</v>
      </c>
      <c r="BK178" s="187">
        <f>ROUND(I178*H178,2)</f>
        <v>0</v>
      </c>
      <c r="BL178" s="19" t="s">
        <v>139</v>
      </c>
      <c r="BM178" s="186" t="s">
        <v>221</v>
      </c>
    </row>
    <row r="179" spans="1:65" s="2" customFormat="1" ht="11.25">
      <c r="A179" s="36"/>
      <c r="B179" s="37"/>
      <c r="C179" s="38"/>
      <c r="D179" s="188" t="s">
        <v>141</v>
      </c>
      <c r="E179" s="38"/>
      <c r="F179" s="189" t="s">
        <v>222</v>
      </c>
      <c r="G179" s="38"/>
      <c r="H179" s="38"/>
      <c r="I179" s="190"/>
      <c r="J179" s="38"/>
      <c r="K179" s="38"/>
      <c r="L179" s="41"/>
      <c r="M179" s="191"/>
      <c r="N179" s="192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141</v>
      </c>
      <c r="AU179" s="19" t="s">
        <v>82</v>
      </c>
    </row>
    <row r="180" spans="1:65" s="13" customFormat="1" ht="11.25">
      <c r="B180" s="193"/>
      <c r="C180" s="194"/>
      <c r="D180" s="195" t="s">
        <v>143</v>
      </c>
      <c r="E180" s="196" t="s">
        <v>19</v>
      </c>
      <c r="F180" s="197" t="s">
        <v>193</v>
      </c>
      <c r="G180" s="194"/>
      <c r="H180" s="196" t="s">
        <v>19</v>
      </c>
      <c r="I180" s="198"/>
      <c r="J180" s="194"/>
      <c r="K180" s="194"/>
      <c r="L180" s="199"/>
      <c r="M180" s="200"/>
      <c r="N180" s="201"/>
      <c r="O180" s="201"/>
      <c r="P180" s="201"/>
      <c r="Q180" s="201"/>
      <c r="R180" s="201"/>
      <c r="S180" s="201"/>
      <c r="T180" s="202"/>
      <c r="AT180" s="203" t="s">
        <v>143</v>
      </c>
      <c r="AU180" s="203" t="s">
        <v>82</v>
      </c>
      <c r="AV180" s="13" t="s">
        <v>80</v>
      </c>
      <c r="AW180" s="13" t="s">
        <v>34</v>
      </c>
      <c r="AX180" s="13" t="s">
        <v>72</v>
      </c>
      <c r="AY180" s="203" t="s">
        <v>132</v>
      </c>
    </row>
    <row r="181" spans="1:65" s="14" customFormat="1" ht="11.25">
      <c r="B181" s="204"/>
      <c r="C181" s="205"/>
      <c r="D181" s="195" t="s">
        <v>143</v>
      </c>
      <c r="E181" s="206" t="s">
        <v>19</v>
      </c>
      <c r="F181" s="207" t="s">
        <v>223</v>
      </c>
      <c r="G181" s="205"/>
      <c r="H181" s="208">
        <v>1.125</v>
      </c>
      <c r="I181" s="209"/>
      <c r="J181" s="205"/>
      <c r="K181" s="205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143</v>
      </c>
      <c r="AU181" s="214" t="s">
        <v>82</v>
      </c>
      <c r="AV181" s="14" t="s">
        <v>82</v>
      </c>
      <c r="AW181" s="14" t="s">
        <v>34</v>
      </c>
      <c r="AX181" s="14" t="s">
        <v>72</v>
      </c>
      <c r="AY181" s="214" t="s">
        <v>132</v>
      </c>
    </row>
    <row r="182" spans="1:65" s="14" customFormat="1" ht="11.25">
      <c r="B182" s="204"/>
      <c r="C182" s="205"/>
      <c r="D182" s="195" t="s">
        <v>143</v>
      </c>
      <c r="E182" s="206" t="s">
        <v>19</v>
      </c>
      <c r="F182" s="207" t="s">
        <v>224</v>
      </c>
      <c r="G182" s="205"/>
      <c r="H182" s="208">
        <v>1.4630000000000001</v>
      </c>
      <c r="I182" s="209"/>
      <c r="J182" s="205"/>
      <c r="K182" s="205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143</v>
      </c>
      <c r="AU182" s="214" t="s">
        <v>82</v>
      </c>
      <c r="AV182" s="14" t="s">
        <v>82</v>
      </c>
      <c r="AW182" s="14" t="s">
        <v>34</v>
      </c>
      <c r="AX182" s="14" t="s">
        <v>72</v>
      </c>
      <c r="AY182" s="214" t="s">
        <v>132</v>
      </c>
    </row>
    <row r="183" spans="1:65" s="15" customFormat="1" ht="11.25">
      <c r="B183" s="215"/>
      <c r="C183" s="216"/>
      <c r="D183" s="195" t="s">
        <v>143</v>
      </c>
      <c r="E183" s="217" t="s">
        <v>19</v>
      </c>
      <c r="F183" s="218" t="s">
        <v>150</v>
      </c>
      <c r="G183" s="216"/>
      <c r="H183" s="219">
        <v>2.5880000000000001</v>
      </c>
      <c r="I183" s="220"/>
      <c r="J183" s="216"/>
      <c r="K183" s="216"/>
      <c r="L183" s="221"/>
      <c r="M183" s="222"/>
      <c r="N183" s="223"/>
      <c r="O183" s="223"/>
      <c r="P183" s="223"/>
      <c r="Q183" s="223"/>
      <c r="R183" s="223"/>
      <c r="S183" s="223"/>
      <c r="T183" s="224"/>
      <c r="AT183" s="225" t="s">
        <v>143</v>
      </c>
      <c r="AU183" s="225" t="s">
        <v>82</v>
      </c>
      <c r="AV183" s="15" t="s">
        <v>139</v>
      </c>
      <c r="AW183" s="15" t="s">
        <v>34</v>
      </c>
      <c r="AX183" s="15" t="s">
        <v>80</v>
      </c>
      <c r="AY183" s="225" t="s">
        <v>132</v>
      </c>
    </row>
    <row r="184" spans="1:65" s="2" customFormat="1" ht="33" customHeight="1">
      <c r="A184" s="36"/>
      <c r="B184" s="37"/>
      <c r="C184" s="175" t="s">
        <v>225</v>
      </c>
      <c r="D184" s="175" t="s">
        <v>134</v>
      </c>
      <c r="E184" s="176" t="s">
        <v>226</v>
      </c>
      <c r="F184" s="177" t="s">
        <v>227</v>
      </c>
      <c r="G184" s="178" t="s">
        <v>180</v>
      </c>
      <c r="H184" s="179">
        <v>7.4889999999999999</v>
      </c>
      <c r="I184" s="180"/>
      <c r="J184" s="181">
        <f>ROUND(I184*H184,2)</f>
        <v>0</v>
      </c>
      <c r="K184" s="177" t="s">
        <v>138</v>
      </c>
      <c r="L184" s="41"/>
      <c r="M184" s="182" t="s">
        <v>19</v>
      </c>
      <c r="N184" s="183" t="s">
        <v>43</v>
      </c>
      <c r="O184" s="66"/>
      <c r="P184" s="184">
        <f>O184*H184</f>
        <v>0</v>
      </c>
      <c r="Q184" s="184">
        <v>0</v>
      </c>
      <c r="R184" s="184">
        <f>Q184*H184</f>
        <v>0</v>
      </c>
      <c r="S184" s="184">
        <v>0</v>
      </c>
      <c r="T184" s="185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6" t="s">
        <v>139</v>
      </c>
      <c r="AT184" s="186" t="s">
        <v>134</v>
      </c>
      <c r="AU184" s="186" t="s">
        <v>82</v>
      </c>
      <c r="AY184" s="19" t="s">
        <v>132</v>
      </c>
      <c r="BE184" s="187">
        <f>IF(N184="základní",J184,0)</f>
        <v>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19" t="s">
        <v>80</v>
      </c>
      <c r="BK184" s="187">
        <f>ROUND(I184*H184,2)</f>
        <v>0</v>
      </c>
      <c r="BL184" s="19" t="s">
        <v>139</v>
      </c>
      <c r="BM184" s="186" t="s">
        <v>228</v>
      </c>
    </row>
    <row r="185" spans="1:65" s="2" customFormat="1" ht="11.25">
      <c r="A185" s="36"/>
      <c r="B185" s="37"/>
      <c r="C185" s="38"/>
      <c r="D185" s="188" t="s">
        <v>141</v>
      </c>
      <c r="E185" s="38"/>
      <c r="F185" s="189" t="s">
        <v>229</v>
      </c>
      <c r="G185" s="38"/>
      <c r="H185" s="38"/>
      <c r="I185" s="190"/>
      <c r="J185" s="38"/>
      <c r="K185" s="38"/>
      <c r="L185" s="41"/>
      <c r="M185" s="191"/>
      <c r="N185" s="192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141</v>
      </c>
      <c r="AU185" s="19" t="s">
        <v>82</v>
      </c>
    </row>
    <row r="186" spans="1:65" s="13" customFormat="1" ht="11.25">
      <c r="B186" s="193"/>
      <c r="C186" s="194"/>
      <c r="D186" s="195" t="s">
        <v>143</v>
      </c>
      <c r="E186" s="196" t="s">
        <v>19</v>
      </c>
      <c r="F186" s="197" t="s">
        <v>144</v>
      </c>
      <c r="G186" s="194"/>
      <c r="H186" s="196" t="s">
        <v>19</v>
      </c>
      <c r="I186" s="198"/>
      <c r="J186" s="194"/>
      <c r="K186" s="194"/>
      <c r="L186" s="199"/>
      <c r="M186" s="200"/>
      <c r="N186" s="201"/>
      <c r="O186" s="201"/>
      <c r="P186" s="201"/>
      <c r="Q186" s="201"/>
      <c r="R186" s="201"/>
      <c r="S186" s="201"/>
      <c r="T186" s="202"/>
      <c r="AT186" s="203" t="s">
        <v>143</v>
      </c>
      <c r="AU186" s="203" t="s">
        <v>82</v>
      </c>
      <c r="AV186" s="13" t="s">
        <v>80</v>
      </c>
      <c r="AW186" s="13" t="s">
        <v>34</v>
      </c>
      <c r="AX186" s="13" t="s">
        <v>72</v>
      </c>
      <c r="AY186" s="203" t="s">
        <v>132</v>
      </c>
    </row>
    <row r="187" spans="1:65" s="13" customFormat="1" ht="11.25">
      <c r="B187" s="193"/>
      <c r="C187" s="194"/>
      <c r="D187" s="195" t="s">
        <v>143</v>
      </c>
      <c r="E187" s="196" t="s">
        <v>19</v>
      </c>
      <c r="F187" s="197" t="s">
        <v>230</v>
      </c>
      <c r="G187" s="194"/>
      <c r="H187" s="196" t="s">
        <v>19</v>
      </c>
      <c r="I187" s="198"/>
      <c r="J187" s="194"/>
      <c r="K187" s="194"/>
      <c r="L187" s="199"/>
      <c r="M187" s="200"/>
      <c r="N187" s="201"/>
      <c r="O187" s="201"/>
      <c r="P187" s="201"/>
      <c r="Q187" s="201"/>
      <c r="R187" s="201"/>
      <c r="S187" s="201"/>
      <c r="T187" s="202"/>
      <c r="AT187" s="203" t="s">
        <v>143</v>
      </c>
      <c r="AU187" s="203" t="s">
        <v>82</v>
      </c>
      <c r="AV187" s="13" t="s">
        <v>80</v>
      </c>
      <c r="AW187" s="13" t="s">
        <v>34</v>
      </c>
      <c r="AX187" s="13" t="s">
        <v>72</v>
      </c>
      <c r="AY187" s="203" t="s">
        <v>132</v>
      </c>
    </row>
    <row r="188" spans="1:65" s="14" customFormat="1" ht="11.25">
      <c r="B188" s="204"/>
      <c r="C188" s="205"/>
      <c r="D188" s="195" t="s">
        <v>143</v>
      </c>
      <c r="E188" s="206" t="s">
        <v>19</v>
      </c>
      <c r="F188" s="207" t="s">
        <v>169</v>
      </c>
      <c r="G188" s="205"/>
      <c r="H188" s="208">
        <v>7.4889999999999999</v>
      </c>
      <c r="I188" s="209"/>
      <c r="J188" s="205"/>
      <c r="K188" s="205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143</v>
      </c>
      <c r="AU188" s="214" t="s">
        <v>82</v>
      </c>
      <c r="AV188" s="14" t="s">
        <v>82</v>
      </c>
      <c r="AW188" s="14" t="s">
        <v>34</v>
      </c>
      <c r="AX188" s="14" t="s">
        <v>72</v>
      </c>
      <c r="AY188" s="214" t="s">
        <v>132</v>
      </c>
    </row>
    <row r="189" spans="1:65" s="15" customFormat="1" ht="11.25">
      <c r="B189" s="215"/>
      <c r="C189" s="216"/>
      <c r="D189" s="195" t="s">
        <v>143</v>
      </c>
      <c r="E189" s="217" t="s">
        <v>19</v>
      </c>
      <c r="F189" s="218" t="s">
        <v>150</v>
      </c>
      <c r="G189" s="216"/>
      <c r="H189" s="219">
        <v>7.4889999999999999</v>
      </c>
      <c r="I189" s="220"/>
      <c r="J189" s="216"/>
      <c r="K189" s="216"/>
      <c r="L189" s="221"/>
      <c r="M189" s="222"/>
      <c r="N189" s="223"/>
      <c r="O189" s="223"/>
      <c r="P189" s="223"/>
      <c r="Q189" s="223"/>
      <c r="R189" s="223"/>
      <c r="S189" s="223"/>
      <c r="T189" s="224"/>
      <c r="AT189" s="225" t="s">
        <v>143</v>
      </c>
      <c r="AU189" s="225" t="s">
        <v>82</v>
      </c>
      <c r="AV189" s="15" t="s">
        <v>139</v>
      </c>
      <c r="AW189" s="15" t="s">
        <v>34</v>
      </c>
      <c r="AX189" s="15" t="s">
        <v>80</v>
      </c>
      <c r="AY189" s="225" t="s">
        <v>132</v>
      </c>
    </row>
    <row r="190" spans="1:65" s="2" customFormat="1" ht="33" customHeight="1">
      <c r="A190" s="36"/>
      <c r="B190" s="37"/>
      <c r="C190" s="175" t="s">
        <v>231</v>
      </c>
      <c r="D190" s="175" t="s">
        <v>134</v>
      </c>
      <c r="E190" s="176" t="s">
        <v>232</v>
      </c>
      <c r="F190" s="177" t="s">
        <v>233</v>
      </c>
      <c r="G190" s="178" t="s">
        <v>180</v>
      </c>
      <c r="H190" s="179">
        <v>7.4889999999999999</v>
      </c>
      <c r="I190" s="180"/>
      <c r="J190" s="181">
        <f>ROUND(I190*H190,2)</f>
        <v>0</v>
      </c>
      <c r="K190" s="177" t="s">
        <v>138</v>
      </c>
      <c r="L190" s="41"/>
      <c r="M190" s="182" t="s">
        <v>19</v>
      </c>
      <c r="N190" s="183" t="s">
        <v>43</v>
      </c>
      <c r="O190" s="66"/>
      <c r="P190" s="184">
        <f>O190*H190</f>
        <v>0</v>
      </c>
      <c r="Q190" s="184">
        <v>0</v>
      </c>
      <c r="R190" s="184">
        <f>Q190*H190</f>
        <v>0</v>
      </c>
      <c r="S190" s="184">
        <v>0</v>
      </c>
      <c r="T190" s="185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6" t="s">
        <v>139</v>
      </c>
      <c r="AT190" s="186" t="s">
        <v>134</v>
      </c>
      <c r="AU190" s="186" t="s">
        <v>82</v>
      </c>
      <c r="AY190" s="19" t="s">
        <v>132</v>
      </c>
      <c r="BE190" s="187">
        <f>IF(N190="základní",J190,0)</f>
        <v>0</v>
      </c>
      <c r="BF190" s="187">
        <f>IF(N190="snížená",J190,0)</f>
        <v>0</v>
      </c>
      <c r="BG190" s="187">
        <f>IF(N190="zákl. přenesená",J190,0)</f>
        <v>0</v>
      </c>
      <c r="BH190" s="187">
        <f>IF(N190="sníž. přenesená",J190,0)</f>
        <v>0</v>
      </c>
      <c r="BI190" s="187">
        <f>IF(N190="nulová",J190,0)</f>
        <v>0</v>
      </c>
      <c r="BJ190" s="19" t="s">
        <v>80</v>
      </c>
      <c r="BK190" s="187">
        <f>ROUND(I190*H190,2)</f>
        <v>0</v>
      </c>
      <c r="BL190" s="19" t="s">
        <v>139</v>
      </c>
      <c r="BM190" s="186" t="s">
        <v>234</v>
      </c>
    </row>
    <row r="191" spans="1:65" s="2" customFormat="1" ht="11.25">
      <c r="A191" s="36"/>
      <c r="B191" s="37"/>
      <c r="C191" s="38"/>
      <c r="D191" s="188" t="s">
        <v>141</v>
      </c>
      <c r="E191" s="38"/>
      <c r="F191" s="189" t="s">
        <v>235</v>
      </c>
      <c r="G191" s="38"/>
      <c r="H191" s="38"/>
      <c r="I191" s="190"/>
      <c r="J191" s="38"/>
      <c r="K191" s="38"/>
      <c r="L191" s="41"/>
      <c r="M191" s="191"/>
      <c r="N191" s="192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141</v>
      </c>
      <c r="AU191" s="19" t="s">
        <v>82</v>
      </c>
    </row>
    <row r="192" spans="1:65" s="2" customFormat="1" ht="37.9" customHeight="1">
      <c r="A192" s="36"/>
      <c r="B192" s="37"/>
      <c r="C192" s="175" t="s">
        <v>236</v>
      </c>
      <c r="D192" s="175" t="s">
        <v>134</v>
      </c>
      <c r="E192" s="176" t="s">
        <v>237</v>
      </c>
      <c r="F192" s="177" t="s">
        <v>238</v>
      </c>
      <c r="G192" s="178" t="s">
        <v>180</v>
      </c>
      <c r="H192" s="179">
        <v>191.208</v>
      </c>
      <c r="I192" s="180"/>
      <c r="J192" s="181">
        <f>ROUND(I192*H192,2)</f>
        <v>0</v>
      </c>
      <c r="K192" s="177" t="s">
        <v>138</v>
      </c>
      <c r="L192" s="41"/>
      <c r="M192" s="182" t="s">
        <v>19</v>
      </c>
      <c r="N192" s="183" t="s">
        <v>43</v>
      </c>
      <c r="O192" s="66"/>
      <c r="P192" s="184">
        <f>O192*H192</f>
        <v>0</v>
      </c>
      <c r="Q192" s="184">
        <v>0</v>
      </c>
      <c r="R192" s="184">
        <f>Q192*H192</f>
        <v>0</v>
      </c>
      <c r="S192" s="184">
        <v>0</v>
      </c>
      <c r="T192" s="185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6" t="s">
        <v>139</v>
      </c>
      <c r="AT192" s="186" t="s">
        <v>134</v>
      </c>
      <c r="AU192" s="186" t="s">
        <v>82</v>
      </c>
      <c r="AY192" s="19" t="s">
        <v>132</v>
      </c>
      <c r="BE192" s="187">
        <f>IF(N192="základní",J192,0)</f>
        <v>0</v>
      </c>
      <c r="BF192" s="187">
        <f>IF(N192="snížená",J192,0)</f>
        <v>0</v>
      </c>
      <c r="BG192" s="187">
        <f>IF(N192="zákl. přenesená",J192,0)</f>
        <v>0</v>
      </c>
      <c r="BH192" s="187">
        <f>IF(N192="sníž. přenesená",J192,0)</f>
        <v>0</v>
      </c>
      <c r="BI192" s="187">
        <f>IF(N192="nulová",J192,0)</f>
        <v>0</v>
      </c>
      <c r="BJ192" s="19" t="s">
        <v>80</v>
      </c>
      <c r="BK192" s="187">
        <f>ROUND(I192*H192,2)</f>
        <v>0</v>
      </c>
      <c r="BL192" s="19" t="s">
        <v>139</v>
      </c>
      <c r="BM192" s="186" t="s">
        <v>239</v>
      </c>
    </row>
    <row r="193" spans="1:51" s="2" customFormat="1" ht="11.25">
      <c r="A193" s="36"/>
      <c r="B193" s="37"/>
      <c r="C193" s="38"/>
      <c r="D193" s="188" t="s">
        <v>141</v>
      </c>
      <c r="E193" s="38"/>
      <c r="F193" s="189" t="s">
        <v>240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141</v>
      </c>
      <c r="AU193" s="19" t="s">
        <v>82</v>
      </c>
    </row>
    <row r="194" spans="1:51" s="13" customFormat="1" ht="11.25">
      <c r="B194" s="193"/>
      <c r="C194" s="194"/>
      <c r="D194" s="195" t="s">
        <v>143</v>
      </c>
      <c r="E194" s="196" t="s">
        <v>19</v>
      </c>
      <c r="F194" s="197" t="s">
        <v>241</v>
      </c>
      <c r="G194" s="194"/>
      <c r="H194" s="196" t="s">
        <v>19</v>
      </c>
      <c r="I194" s="198"/>
      <c r="J194" s="194"/>
      <c r="K194" s="194"/>
      <c r="L194" s="199"/>
      <c r="M194" s="200"/>
      <c r="N194" s="201"/>
      <c r="O194" s="201"/>
      <c r="P194" s="201"/>
      <c r="Q194" s="201"/>
      <c r="R194" s="201"/>
      <c r="S194" s="201"/>
      <c r="T194" s="202"/>
      <c r="AT194" s="203" t="s">
        <v>143</v>
      </c>
      <c r="AU194" s="203" t="s">
        <v>82</v>
      </c>
      <c r="AV194" s="13" t="s">
        <v>80</v>
      </c>
      <c r="AW194" s="13" t="s">
        <v>34</v>
      </c>
      <c r="AX194" s="13" t="s">
        <v>72</v>
      </c>
      <c r="AY194" s="203" t="s">
        <v>132</v>
      </c>
    </row>
    <row r="195" spans="1:51" s="13" customFormat="1" ht="11.25">
      <c r="B195" s="193"/>
      <c r="C195" s="194"/>
      <c r="D195" s="195" t="s">
        <v>143</v>
      </c>
      <c r="E195" s="196" t="s">
        <v>19</v>
      </c>
      <c r="F195" s="197" t="s">
        <v>183</v>
      </c>
      <c r="G195" s="194"/>
      <c r="H195" s="196" t="s">
        <v>19</v>
      </c>
      <c r="I195" s="198"/>
      <c r="J195" s="194"/>
      <c r="K195" s="194"/>
      <c r="L195" s="199"/>
      <c r="M195" s="200"/>
      <c r="N195" s="201"/>
      <c r="O195" s="201"/>
      <c r="P195" s="201"/>
      <c r="Q195" s="201"/>
      <c r="R195" s="201"/>
      <c r="S195" s="201"/>
      <c r="T195" s="202"/>
      <c r="AT195" s="203" t="s">
        <v>143</v>
      </c>
      <c r="AU195" s="203" t="s">
        <v>82</v>
      </c>
      <c r="AV195" s="13" t="s">
        <v>80</v>
      </c>
      <c r="AW195" s="13" t="s">
        <v>34</v>
      </c>
      <c r="AX195" s="13" t="s">
        <v>72</v>
      </c>
      <c r="AY195" s="203" t="s">
        <v>132</v>
      </c>
    </row>
    <row r="196" spans="1:51" s="14" customFormat="1" ht="11.25">
      <c r="B196" s="204"/>
      <c r="C196" s="205"/>
      <c r="D196" s="195" t="s">
        <v>143</v>
      </c>
      <c r="E196" s="206" t="s">
        <v>19</v>
      </c>
      <c r="F196" s="207" t="s">
        <v>184</v>
      </c>
      <c r="G196" s="205"/>
      <c r="H196" s="208">
        <v>31.5</v>
      </c>
      <c r="I196" s="209"/>
      <c r="J196" s="205"/>
      <c r="K196" s="205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143</v>
      </c>
      <c r="AU196" s="214" t="s">
        <v>82</v>
      </c>
      <c r="AV196" s="14" t="s">
        <v>82</v>
      </c>
      <c r="AW196" s="14" t="s">
        <v>34</v>
      </c>
      <c r="AX196" s="14" t="s">
        <v>72</v>
      </c>
      <c r="AY196" s="214" t="s">
        <v>132</v>
      </c>
    </row>
    <row r="197" spans="1:51" s="13" customFormat="1" ht="11.25">
      <c r="B197" s="193"/>
      <c r="C197" s="194"/>
      <c r="D197" s="195" t="s">
        <v>143</v>
      </c>
      <c r="E197" s="196" t="s">
        <v>19</v>
      </c>
      <c r="F197" s="197" t="s">
        <v>144</v>
      </c>
      <c r="G197" s="194"/>
      <c r="H197" s="196" t="s">
        <v>19</v>
      </c>
      <c r="I197" s="198"/>
      <c r="J197" s="194"/>
      <c r="K197" s="194"/>
      <c r="L197" s="199"/>
      <c r="M197" s="200"/>
      <c r="N197" s="201"/>
      <c r="O197" s="201"/>
      <c r="P197" s="201"/>
      <c r="Q197" s="201"/>
      <c r="R197" s="201"/>
      <c r="S197" s="201"/>
      <c r="T197" s="202"/>
      <c r="AT197" s="203" t="s">
        <v>143</v>
      </c>
      <c r="AU197" s="203" t="s">
        <v>82</v>
      </c>
      <c r="AV197" s="13" t="s">
        <v>80</v>
      </c>
      <c r="AW197" s="13" t="s">
        <v>34</v>
      </c>
      <c r="AX197" s="13" t="s">
        <v>72</v>
      </c>
      <c r="AY197" s="203" t="s">
        <v>132</v>
      </c>
    </row>
    <row r="198" spans="1:51" s="13" customFormat="1" ht="11.25">
      <c r="B198" s="193"/>
      <c r="C198" s="194"/>
      <c r="D198" s="195" t="s">
        <v>143</v>
      </c>
      <c r="E198" s="196" t="s">
        <v>19</v>
      </c>
      <c r="F198" s="197" t="s">
        <v>190</v>
      </c>
      <c r="G198" s="194"/>
      <c r="H198" s="196" t="s">
        <v>19</v>
      </c>
      <c r="I198" s="198"/>
      <c r="J198" s="194"/>
      <c r="K198" s="194"/>
      <c r="L198" s="199"/>
      <c r="M198" s="200"/>
      <c r="N198" s="201"/>
      <c r="O198" s="201"/>
      <c r="P198" s="201"/>
      <c r="Q198" s="201"/>
      <c r="R198" s="201"/>
      <c r="S198" s="201"/>
      <c r="T198" s="202"/>
      <c r="AT198" s="203" t="s">
        <v>143</v>
      </c>
      <c r="AU198" s="203" t="s">
        <v>82</v>
      </c>
      <c r="AV198" s="13" t="s">
        <v>80</v>
      </c>
      <c r="AW198" s="13" t="s">
        <v>34</v>
      </c>
      <c r="AX198" s="13" t="s">
        <v>72</v>
      </c>
      <c r="AY198" s="203" t="s">
        <v>132</v>
      </c>
    </row>
    <row r="199" spans="1:51" s="14" customFormat="1" ht="11.25">
      <c r="B199" s="204"/>
      <c r="C199" s="205"/>
      <c r="D199" s="195" t="s">
        <v>143</v>
      </c>
      <c r="E199" s="206" t="s">
        <v>19</v>
      </c>
      <c r="F199" s="207" t="s">
        <v>191</v>
      </c>
      <c r="G199" s="205"/>
      <c r="H199" s="208">
        <v>61.6</v>
      </c>
      <c r="I199" s="209"/>
      <c r="J199" s="205"/>
      <c r="K199" s="205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143</v>
      </c>
      <c r="AU199" s="214" t="s">
        <v>82</v>
      </c>
      <c r="AV199" s="14" t="s">
        <v>82</v>
      </c>
      <c r="AW199" s="14" t="s">
        <v>34</v>
      </c>
      <c r="AX199" s="14" t="s">
        <v>72</v>
      </c>
      <c r="AY199" s="214" t="s">
        <v>132</v>
      </c>
    </row>
    <row r="200" spans="1:51" s="16" customFormat="1" ht="11.25">
      <c r="B200" s="226"/>
      <c r="C200" s="227"/>
      <c r="D200" s="195" t="s">
        <v>143</v>
      </c>
      <c r="E200" s="228" t="s">
        <v>19</v>
      </c>
      <c r="F200" s="229" t="s">
        <v>192</v>
      </c>
      <c r="G200" s="227"/>
      <c r="H200" s="230">
        <v>93.1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AT200" s="236" t="s">
        <v>143</v>
      </c>
      <c r="AU200" s="236" t="s">
        <v>82</v>
      </c>
      <c r="AV200" s="16" t="s">
        <v>156</v>
      </c>
      <c r="AW200" s="16" t="s">
        <v>34</v>
      </c>
      <c r="AX200" s="16" t="s">
        <v>72</v>
      </c>
      <c r="AY200" s="236" t="s">
        <v>132</v>
      </c>
    </row>
    <row r="201" spans="1:51" s="13" customFormat="1" ht="11.25">
      <c r="B201" s="193"/>
      <c r="C201" s="194"/>
      <c r="D201" s="195" t="s">
        <v>143</v>
      </c>
      <c r="E201" s="196" t="s">
        <v>19</v>
      </c>
      <c r="F201" s="197" t="s">
        <v>193</v>
      </c>
      <c r="G201" s="194"/>
      <c r="H201" s="196" t="s">
        <v>19</v>
      </c>
      <c r="I201" s="198"/>
      <c r="J201" s="194"/>
      <c r="K201" s="194"/>
      <c r="L201" s="199"/>
      <c r="M201" s="200"/>
      <c r="N201" s="201"/>
      <c r="O201" s="201"/>
      <c r="P201" s="201"/>
      <c r="Q201" s="201"/>
      <c r="R201" s="201"/>
      <c r="S201" s="201"/>
      <c r="T201" s="202"/>
      <c r="AT201" s="203" t="s">
        <v>143</v>
      </c>
      <c r="AU201" s="203" t="s">
        <v>82</v>
      </c>
      <c r="AV201" s="13" t="s">
        <v>80</v>
      </c>
      <c r="AW201" s="13" t="s">
        <v>34</v>
      </c>
      <c r="AX201" s="13" t="s">
        <v>72</v>
      </c>
      <c r="AY201" s="203" t="s">
        <v>132</v>
      </c>
    </row>
    <row r="202" spans="1:51" s="13" customFormat="1" ht="11.25">
      <c r="B202" s="193"/>
      <c r="C202" s="194"/>
      <c r="D202" s="195" t="s">
        <v>143</v>
      </c>
      <c r="E202" s="196" t="s">
        <v>19</v>
      </c>
      <c r="F202" s="197" t="s">
        <v>194</v>
      </c>
      <c r="G202" s="194"/>
      <c r="H202" s="196" t="s">
        <v>19</v>
      </c>
      <c r="I202" s="198"/>
      <c r="J202" s="194"/>
      <c r="K202" s="194"/>
      <c r="L202" s="199"/>
      <c r="M202" s="200"/>
      <c r="N202" s="201"/>
      <c r="O202" s="201"/>
      <c r="P202" s="201"/>
      <c r="Q202" s="201"/>
      <c r="R202" s="201"/>
      <c r="S202" s="201"/>
      <c r="T202" s="202"/>
      <c r="AT202" s="203" t="s">
        <v>143</v>
      </c>
      <c r="AU202" s="203" t="s">
        <v>82</v>
      </c>
      <c r="AV202" s="13" t="s">
        <v>80</v>
      </c>
      <c r="AW202" s="13" t="s">
        <v>34</v>
      </c>
      <c r="AX202" s="13" t="s">
        <v>72</v>
      </c>
      <c r="AY202" s="203" t="s">
        <v>132</v>
      </c>
    </row>
    <row r="203" spans="1:51" s="14" customFormat="1" ht="11.25">
      <c r="B203" s="204"/>
      <c r="C203" s="205"/>
      <c r="D203" s="195" t="s">
        <v>143</v>
      </c>
      <c r="E203" s="206" t="s">
        <v>19</v>
      </c>
      <c r="F203" s="207" t="s">
        <v>195</v>
      </c>
      <c r="G203" s="205"/>
      <c r="H203" s="208">
        <v>1</v>
      </c>
      <c r="I203" s="209"/>
      <c r="J203" s="205"/>
      <c r="K203" s="205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143</v>
      </c>
      <c r="AU203" s="214" t="s">
        <v>82</v>
      </c>
      <c r="AV203" s="14" t="s">
        <v>82</v>
      </c>
      <c r="AW203" s="14" t="s">
        <v>34</v>
      </c>
      <c r="AX203" s="14" t="s">
        <v>72</v>
      </c>
      <c r="AY203" s="214" t="s">
        <v>132</v>
      </c>
    </row>
    <row r="204" spans="1:51" s="16" customFormat="1" ht="11.25">
      <c r="B204" s="226"/>
      <c r="C204" s="227"/>
      <c r="D204" s="195" t="s">
        <v>143</v>
      </c>
      <c r="E204" s="228" t="s">
        <v>19</v>
      </c>
      <c r="F204" s="229" t="s">
        <v>192</v>
      </c>
      <c r="G204" s="227"/>
      <c r="H204" s="230">
        <v>1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AT204" s="236" t="s">
        <v>143</v>
      </c>
      <c r="AU204" s="236" t="s">
        <v>82</v>
      </c>
      <c r="AV204" s="16" t="s">
        <v>156</v>
      </c>
      <c r="AW204" s="16" t="s">
        <v>34</v>
      </c>
      <c r="AX204" s="16" t="s">
        <v>72</v>
      </c>
      <c r="AY204" s="236" t="s">
        <v>132</v>
      </c>
    </row>
    <row r="205" spans="1:51" s="13" customFormat="1" ht="11.25">
      <c r="B205" s="193"/>
      <c r="C205" s="194"/>
      <c r="D205" s="195" t="s">
        <v>143</v>
      </c>
      <c r="E205" s="196" t="s">
        <v>19</v>
      </c>
      <c r="F205" s="197" t="s">
        <v>201</v>
      </c>
      <c r="G205" s="194"/>
      <c r="H205" s="196" t="s">
        <v>19</v>
      </c>
      <c r="I205" s="198"/>
      <c r="J205" s="194"/>
      <c r="K205" s="194"/>
      <c r="L205" s="199"/>
      <c r="M205" s="200"/>
      <c r="N205" s="201"/>
      <c r="O205" s="201"/>
      <c r="P205" s="201"/>
      <c r="Q205" s="201"/>
      <c r="R205" s="201"/>
      <c r="S205" s="201"/>
      <c r="T205" s="202"/>
      <c r="AT205" s="203" t="s">
        <v>143</v>
      </c>
      <c r="AU205" s="203" t="s">
        <v>82</v>
      </c>
      <c r="AV205" s="13" t="s">
        <v>80</v>
      </c>
      <c r="AW205" s="13" t="s">
        <v>34</v>
      </c>
      <c r="AX205" s="13" t="s">
        <v>72</v>
      </c>
      <c r="AY205" s="203" t="s">
        <v>132</v>
      </c>
    </row>
    <row r="206" spans="1:51" s="13" customFormat="1" ht="11.25">
      <c r="B206" s="193"/>
      <c r="C206" s="194"/>
      <c r="D206" s="195" t="s">
        <v>143</v>
      </c>
      <c r="E206" s="196" t="s">
        <v>19</v>
      </c>
      <c r="F206" s="197" t="s">
        <v>202</v>
      </c>
      <c r="G206" s="194"/>
      <c r="H206" s="196" t="s">
        <v>19</v>
      </c>
      <c r="I206" s="198"/>
      <c r="J206" s="194"/>
      <c r="K206" s="194"/>
      <c r="L206" s="199"/>
      <c r="M206" s="200"/>
      <c r="N206" s="201"/>
      <c r="O206" s="201"/>
      <c r="P206" s="201"/>
      <c r="Q206" s="201"/>
      <c r="R206" s="201"/>
      <c r="S206" s="201"/>
      <c r="T206" s="202"/>
      <c r="AT206" s="203" t="s">
        <v>143</v>
      </c>
      <c r="AU206" s="203" t="s">
        <v>82</v>
      </c>
      <c r="AV206" s="13" t="s">
        <v>80</v>
      </c>
      <c r="AW206" s="13" t="s">
        <v>34</v>
      </c>
      <c r="AX206" s="13" t="s">
        <v>72</v>
      </c>
      <c r="AY206" s="203" t="s">
        <v>132</v>
      </c>
    </row>
    <row r="207" spans="1:51" s="13" customFormat="1" ht="11.25">
      <c r="B207" s="193"/>
      <c r="C207" s="194"/>
      <c r="D207" s="195" t="s">
        <v>143</v>
      </c>
      <c r="E207" s="196" t="s">
        <v>19</v>
      </c>
      <c r="F207" s="197" t="s">
        <v>203</v>
      </c>
      <c r="G207" s="194"/>
      <c r="H207" s="196" t="s">
        <v>19</v>
      </c>
      <c r="I207" s="198"/>
      <c r="J207" s="194"/>
      <c r="K207" s="194"/>
      <c r="L207" s="199"/>
      <c r="M207" s="200"/>
      <c r="N207" s="201"/>
      <c r="O207" s="201"/>
      <c r="P207" s="201"/>
      <c r="Q207" s="201"/>
      <c r="R207" s="201"/>
      <c r="S207" s="201"/>
      <c r="T207" s="202"/>
      <c r="AT207" s="203" t="s">
        <v>143</v>
      </c>
      <c r="AU207" s="203" t="s">
        <v>82</v>
      </c>
      <c r="AV207" s="13" t="s">
        <v>80</v>
      </c>
      <c r="AW207" s="13" t="s">
        <v>34</v>
      </c>
      <c r="AX207" s="13" t="s">
        <v>72</v>
      </c>
      <c r="AY207" s="203" t="s">
        <v>132</v>
      </c>
    </row>
    <row r="208" spans="1:51" s="14" customFormat="1" ht="11.25">
      <c r="B208" s="204"/>
      <c r="C208" s="205"/>
      <c r="D208" s="195" t="s">
        <v>143</v>
      </c>
      <c r="E208" s="206" t="s">
        <v>19</v>
      </c>
      <c r="F208" s="207" t="s">
        <v>210</v>
      </c>
      <c r="G208" s="205"/>
      <c r="H208" s="208">
        <v>23.36</v>
      </c>
      <c r="I208" s="209"/>
      <c r="J208" s="205"/>
      <c r="K208" s="205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143</v>
      </c>
      <c r="AU208" s="214" t="s">
        <v>82</v>
      </c>
      <c r="AV208" s="14" t="s">
        <v>82</v>
      </c>
      <c r="AW208" s="14" t="s">
        <v>34</v>
      </c>
      <c r="AX208" s="14" t="s">
        <v>72</v>
      </c>
      <c r="AY208" s="214" t="s">
        <v>132</v>
      </c>
    </row>
    <row r="209" spans="2:51" s="16" customFormat="1" ht="11.25">
      <c r="B209" s="226"/>
      <c r="C209" s="227"/>
      <c r="D209" s="195" t="s">
        <v>143</v>
      </c>
      <c r="E209" s="228" t="s">
        <v>19</v>
      </c>
      <c r="F209" s="229" t="s">
        <v>192</v>
      </c>
      <c r="G209" s="227"/>
      <c r="H209" s="230">
        <v>23.36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AT209" s="236" t="s">
        <v>143</v>
      </c>
      <c r="AU209" s="236" t="s">
        <v>82</v>
      </c>
      <c r="AV209" s="16" t="s">
        <v>156</v>
      </c>
      <c r="AW209" s="16" t="s">
        <v>34</v>
      </c>
      <c r="AX209" s="16" t="s">
        <v>72</v>
      </c>
      <c r="AY209" s="236" t="s">
        <v>132</v>
      </c>
    </row>
    <row r="210" spans="2:51" s="13" customFormat="1" ht="11.25">
      <c r="B210" s="193"/>
      <c r="C210" s="194"/>
      <c r="D210" s="195" t="s">
        <v>143</v>
      </c>
      <c r="E210" s="196" t="s">
        <v>19</v>
      </c>
      <c r="F210" s="197" t="s">
        <v>201</v>
      </c>
      <c r="G210" s="194"/>
      <c r="H210" s="196" t="s">
        <v>19</v>
      </c>
      <c r="I210" s="198"/>
      <c r="J210" s="194"/>
      <c r="K210" s="194"/>
      <c r="L210" s="199"/>
      <c r="M210" s="200"/>
      <c r="N210" s="201"/>
      <c r="O210" s="201"/>
      <c r="P210" s="201"/>
      <c r="Q210" s="201"/>
      <c r="R210" s="201"/>
      <c r="S210" s="201"/>
      <c r="T210" s="202"/>
      <c r="AT210" s="203" t="s">
        <v>143</v>
      </c>
      <c r="AU210" s="203" t="s">
        <v>82</v>
      </c>
      <c r="AV210" s="13" t="s">
        <v>80</v>
      </c>
      <c r="AW210" s="13" t="s">
        <v>34</v>
      </c>
      <c r="AX210" s="13" t="s">
        <v>72</v>
      </c>
      <c r="AY210" s="203" t="s">
        <v>132</v>
      </c>
    </row>
    <row r="211" spans="2:51" s="13" customFormat="1" ht="11.25">
      <c r="B211" s="193"/>
      <c r="C211" s="194"/>
      <c r="D211" s="195" t="s">
        <v>143</v>
      </c>
      <c r="E211" s="196" t="s">
        <v>19</v>
      </c>
      <c r="F211" s="197" t="s">
        <v>211</v>
      </c>
      <c r="G211" s="194"/>
      <c r="H211" s="196" t="s">
        <v>19</v>
      </c>
      <c r="I211" s="198"/>
      <c r="J211" s="194"/>
      <c r="K211" s="194"/>
      <c r="L211" s="199"/>
      <c r="M211" s="200"/>
      <c r="N211" s="201"/>
      <c r="O211" s="201"/>
      <c r="P211" s="201"/>
      <c r="Q211" s="201"/>
      <c r="R211" s="201"/>
      <c r="S211" s="201"/>
      <c r="T211" s="202"/>
      <c r="AT211" s="203" t="s">
        <v>143</v>
      </c>
      <c r="AU211" s="203" t="s">
        <v>82</v>
      </c>
      <c r="AV211" s="13" t="s">
        <v>80</v>
      </c>
      <c r="AW211" s="13" t="s">
        <v>34</v>
      </c>
      <c r="AX211" s="13" t="s">
        <v>72</v>
      </c>
      <c r="AY211" s="203" t="s">
        <v>132</v>
      </c>
    </row>
    <row r="212" spans="2:51" s="13" customFormat="1" ht="11.25">
      <c r="B212" s="193"/>
      <c r="C212" s="194"/>
      <c r="D212" s="195" t="s">
        <v>143</v>
      </c>
      <c r="E212" s="196" t="s">
        <v>19</v>
      </c>
      <c r="F212" s="197" t="s">
        <v>212</v>
      </c>
      <c r="G212" s="194"/>
      <c r="H212" s="196" t="s">
        <v>19</v>
      </c>
      <c r="I212" s="198"/>
      <c r="J212" s="194"/>
      <c r="K212" s="194"/>
      <c r="L212" s="199"/>
      <c r="M212" s="200"/>
      <c r="N212" s="201"/>
      <c r="O212" s="201"/>
      <c r="P212" s="201"/>
      <c r="Q212" s="201"/>
      <c r="R212" s="201"/>
      <c r="S212" s="201"/>
      <c r="T212" s="202"/>
      <c r="AT212" s="203" t="s">
        <v>143</v>
      </c>
      <c r="AU212" s="203" t="s">
        <v>82</v>
      </c>
      <c r="AV212" s="13" t="s">
        <v>80</v>
      </c>
      <c r="AW212" s="13" t="s">
        <v>34</v>
      </c>
      <c r="AX212" s="13" t="s">
        <v>72</v>
      </c>
      <c r="AY212" s="203" t="s">
        <v>132</v>
      </c>
    </row>
    <row r="213" spans="2:51" s="14" customFormat="1" ht="11.25">
      <c r="B213" s="204"/>
      <c r="C213" s="205"/>
      <c r="D213" s="195" t="s">
        <v>143</v>
      </c>
      <c r="E213" s="206" t="s">
        <v>19</v>
      </c>
      <c r="F213" s="207" t="s">
        <v>213</v>
      </c>
      <c r="G213" s="205"/>
      <c r="H213" s="208">
        <v>10.8</v>
      </c>
      <c r="I213" s="209"/>
      <c r="J213" s="205"/>
      <c r="K213" s="205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143</v>
      </c>
      <c r="AU213" s="214" t="s">
        <v>82</v>
      </c>
      <c r="AV213" s="14" t="s">
        <v>82</v>
      </c>
      <c r="AW213" s="14" t="s">
        <v>34</v>
      </c>
      <c r="AX213" s="14" t="s">
        <v>72</v>
      </c>
      <c r="AY213" s="214" t="s">
        <v>132</v>
      </c>
    </row>
    <row r="214" spans="2:51" s="14" customFormat="1" ht="11.25">
      <c r="B214" s="204"/>
      <c r="C214" s="205"/>
      <c r="D214" s="195" t="s">
        <v>143</v>
      </c>
      <c r="E214" s="206" t="s">
        <v>19</v>
      </c>
      <c r="F214" s="207" t="s">
        <v>214</v>
      </c>
      <c r="G214" s="205"/>
      <c r="H214" s="208">
        <v>13.2</v>
      </c>
      <c r="I214" s="209"/>
      <c r="J214" s="205"/>
      <c r="K214" s="205"/>
      <c r="L214" s="210"/>
      <c r="M214" s="211"/>
      <c r="N214" s="212"/>
      <c r="O214" s="212"/>
      <c r="P214" s="212"/>
      <c r="Q214" s="212"/>
      <c r="R214" s="212"/>
      <c r="S214" s="212"/>
      <c r="T214" s="213"/>
      <c r="AT214" s="214" t="s">
        <v>143</v>
      </c>
      <c r="AU214" s="214" t="s">
        <v>82</v>
      </c>
      <c r="AV214" s="14" t="s">
        <v>82</v>
      </c>
      <c r="AW214" s="14" t="s">
        <v>34</v>
      </c>
      <c r="AX214" s="14" t="s">
        <v>72</v>
      </c>
      <c r="AY214" s="214" t="s">
        <v>132</v>
      </c>
    </row>
    <row r="215" spans="2:51" s="14" customFormat="1" ht="11.25">
      <c r="B215" s="204"/>
      <c r="C215" s="205"/>
      <c r="D215" s="195" t="s">
        <v>143</v>
      </c>
      <c r="E215" s="206" t="s">
        <v>19</v>
      </c>
      <c r="F215" s="207" t="s">
        <v>215</v>
      </c>
      <c r="G215" s="205"/>
      <c r="H215" s="208">
        <v>21.6</v>
      </c>
      <c r="I215" s="209"/>
      <c r="J215" s="205"/>
      <c r="K215" s="205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143</v>
      </c>
      <c r="AU215" s="214" t="s">
        <v>82</v>
      </c>
      <c r="AV215" s="14" t="s">
        <v>82</v>
      </c>
      <c r="AW215" s="14" t="s">
        <v>34</v>
      </c>
      <c r="AX215" s="14" t="s">
        <v>72</v>
      </c>
      <c r="AY215" s="214" t="s">
        <v>132</v>
      </c>
    </row>
    <row r="216" spans="2:51" s="13" customFormat="1" ht="11.25">
      <c r="B216" s="193"/>
      <c r="C216" s="194"/>
      <c r="D216" s="195" t="s">
        <v>143</v>
      </c>
      <c r="E216" s="196" t="s">
        <v>19</v>
      </c>
      <c r="F216" s="197" t="s">
        <v>216</v>
      </c>
      <c r="G216" s="194"/>
      <c r="H216" s="196" t="s">
        <v>19</v>
      </c>
      <c r="I216" s="198"/>
      <c r="J216" s="194"/>
      <c r="K216" s="194"/>
      <c r="L216" s="199"/>
      <c r="M216" s="200"/>
      <c r="N216" s="201"/>
      <c r="O216" s="201"/>
      <c r="P216" s="201"/>
      <c r="Q216" s="201"/>
      <c r="R216" s="201"/>
      <c r="S216" s="201"/>
      <c r="T216" s="202"/>
      <c r="AT216" s="203" t="s">
        <v>143</v>
      </c>
      <c r="AU216" s="203" t="s">
        <v>82</v>
      </c>
      <c r="AV216" s="13" t="s">
        <v>80</v>
      </c>
      <c r="AW216" s="13" t="s">
        <v>34</v>
      </c>
      <c r="AX216" s="13" t="s">
        <v>72</v>
      </c>
      <c r="AY216" s="203" t="s">
        <v>132</v>
      </c>
    </row>
    <row r="217" spans="2:51" s="14" customFormat="1" ht="11.25">
      <c r="B217" s="204"/>
      <c r="C217" s="205"/>
      <c r="D217" s="195" t="s">
        <v>143</v>
      </c>
      <c r="E217" s="206" t="s">
        <v>19</v>
      </c>
      <c r="F217" s="207" t="s">
        <v>217</v>
      </c>
      <c r="G217" s="205"/>
      <c r="H217" s="208">
        <v>18.2</v>
      </c>
      <c r="I217" s="209"/>
      <c r="J217" s="205"/>
      <c r="K217" s="205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143</v>
      </c>
      <c r="AU217" s="214" t="s">
        <v>82</v>
      </c>
      <c r="AV217" s="14" t="s">
        <v>82</v>
      </c>
      <c r="AW217" s="14" t="s">
        <v>34</v>
      </c>
      <c r="AX217" s="14" t="s">
        <v>72</v>
      </c>
      <c r="AY217" s="214" t="s">
        <v>132</v>
      </c>
    </row>
    <row r="218" spans="2:51" s="16" customFormat="1" ht="11.25">
      <c r="B218" s="226"/>
      <c r="C218" s="227"/>
      <c r="D218" s="195" t="s">
        <v>143</v>
      </c>
      <c r="E218" s="228" t="s">
        <v>19</v>
      </c>
      <c r="F218" s="229" t="s">
        <v>192</v>
      </c>
      <c r="G218" s="227"/>
      <c r="H218" s="230">
        <v>63.8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AT218" s="236" t="s">
        <v>143</v>
      </c>
      <c r="AU218" s="236" t="s">
        <v>82</v>
      </c>
      <c r="AV218" s="16" t="s">
        <v>156</v>
      </c>
      <c r="AW218" s="16" t="s">
        <v>34</v>
      </c>
      <c r="AX218" s="16" t="s">
        <v>72</v>
      </c>
      <c r="AY218" s="236" t="s">
        <v>132</v>
      </c>
    </row>
    <row r="219" spans="2:51" s="13" customFormat="1" ht="11.25">
      <c r="B219" s="193"/>
      <c r="C219" s="194"/>
      <c r="D219" s="195" t="s">
        <v>143</v>
      </c>
      <c r="E219" s="196" t="s">
        <v>19</v>
      </c>
      <c r="F219" s="197" t="s">
        <v>201</v>
      </c>
      <c r="G219" s="194"/>
      <c r="H219" s="196" t="s">
        <v>19</v>
      </c>
      <c r="I219" s="198"/>
      <c r="J219" s="194"/>
      <c r="K219" s="194"/>
      <c r="L219" s="199"/>
      <c r="M219" s="200"/>
      <c r="N219" s="201"/>
      <c r="O219" s="201"/>
      <c r="P219" s="201"/>
      <c r="Q219" s="201"/>
      <c r="R219" s="201"/>
      <c r="S219" s="201"/>
      <c r="T219" s="202"/>
      <c r="AT219" s="203" t="s">
        <v>143</v>
      </c>
      <c r="AU219" s="203" t="s">
        <v>82</v>
      </c>
      <c r="AV219" s="13" t="s">
        <v>80</v>
      </c>
      <c r="AW219" s="13" t="s">
        <v>34</v>
      </c>
      <c r="AX219" s="13" t="s">
        <v>72</v>
      </c>
      <c r="AY219" s="203" t="s">
        <v>132</v>
      </c>
    </row>
    <row r="220" spans="2:51" s="13" customFormat="1" ht="11.25">
      <c r="B220" s="193"/>
      <c r="C220" s="194"/>
      <c r="D220" s="195" t="s">
        <v>143</v>
      </c>
      <c r="E220" s="196" t="s">
        <v>19</v>
      </c>
      <c r="F220" s="197" t="s">
        <v>202</v>
      </c>
      <c r="G220" s="194"/>
      <c r="H220" s="196" t="s">
        <v>19</v>
      </c>
      <c r="I220" s="198"/>
      <c r="J220" s="194"/>
      <c r="K220" s="194"/>
      <c r="L220" s="199"/>
      <c r="M220" s="200"/>
      <c r="N220" s="201"/>
      <c r="O220" s="201"/>
      <c r="P220" s="201"/>
      <c r="Q220" s="201"/>
      <c r="R220" s="201"/>
      <c r="S220" s="201"/>
      <c r="T220" s="202"/>
      <c r="AT220" s="203" t="s">
        <v>143</v>
      </c>
      <c r="AU220" s="203" t="s">
        <v>82</v>
      </c>
      <c r="AV220" s="13" t="s">
        <v>80</v>
      </c>
      <c r="AW220" s="13" t="s">
        <v>34</v>
      </c>
      <c r="AX220" s="13" t="s">
        <v>72</v>
      </c>
      <c r="AY220" s="203" t="s">
        <v>132</v>
      </c>
    </row>
    <row r="221" spans="2:51" s="13" customFormat="1" ht="11.25">
      <c r="B221" s="193"/>
      <c r="C221" s="194"/>
      <c r="D221" s="195" t="s">
        <v>143</v>
      </c>
      <c r="E221" s="196" t="s">
        <v>19</v>
      </c>
      <c r="F221" s="197" t="s">
        <v>203</v>
      </c>
      <c r="G221" s="194"/>
      <c r="H221" s="196" t="s">
        <v>19</v>
      </c>
      <c r="I221" s="198"/>
      <c r="J221" s="194"/>
      <c r="K221" s="194"/>
      <c r="L221" s="199"/>
      <c r="M221" s="200"/>
      <c r="N221" s="201"/>
      <c r="O221" s="201"/>
      <c r="P221" s="201"/>
      <c r="Q221" s="201"/>
      <c r="R221" s="201"/>
      <c r="S221" s="201"/>
      <c r="T221" s="202"/>
      <c r="AT221" s="203" t="s">
        <v>143</v>
      </c>
      <c r="AU221" s="203" t="s">
        <v>82</v>
      </c>
      <c r="AV221" s="13" t="s">
        <v>80</v>
      </c>
      <c r="AW221" s="13" t="s">
        <v>34</v>
      </c>
      <c r="AX221" s="13" t="s">
        <v>72</v>
      </c>
      <c r="AY221" s="203" t="s">
        <v>132</v>
      </c>
    </row>
    <row r="222" spans="2:51" s="14" customFormat="1" ht="11.25">
      <c r="B222" s="204"/>
      <c r="C222" s="205"/>
      <c r="D222" s="195" t="s">
        <v>143</v>
      </c>
      <c r="E222" s="206" t="s">
        <v>19</v>
      </c>
      <c r="F222" s="207" t="s">
        <v>204</v>
      </c>
      <c r="G222" s="205"/>
      <c r="H222" s="208">
        <v>7.36</v>
      </c>
      <c r="I222" s="209"/>
      <c r="J222" s="205"/>
      <c r="K222" s="205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143</v>
      </c>
      <c r="AU222" s="214" t="s">
        <v>82</v>
      </c>
      <c r="AV222" s="14" t="s">
        <v>82</v>
      </c>
      <c r="AW222" s="14" t="s">
        <v>34</v>
      </c>
      <c r="AX222" s="14" t="s">
        <v>72</v>
      </c>
      <c r="AY222" s="214" t="s">
        <v>132</v>
      </c>
    </row>
    <row r="223" spans="2:51" s="16" customFormat="1" ht="11.25">
      <c r="B223" s="226"/>
      <c r="C223" s="227"/>
      <c r="D223" s="195" t="s">
        <v>143</v>
      </c>
      <c r="E223" s="228" t="s">
        <v>19</v>
      </c>
      <c r="F223" s="229" t="s">
        <v>192</v>
      </c>
      <c r="G223" s="227"/>
      <c r="H223" s="230">
        <v>7.36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AT223" s="236" t="s">
        <v>143</v>
      </c>
      <c r="AU223" s="236" t="s">
        <v>82</v>
      </c>
      <c r="AV223" s="16" t="s">
        <v>156</v>
      </c>
      <c r="AW223" s="16" t="s">
        <v>34</v>
      </c>
      <c r="AX223" s="16" t="s">
        <v>72</v>
      </c>
      <c r="AY223" s="236" t="s">
        <v>132</v>
      </c>
    </row>
    <row r="224" spans="2:51" s="13" customFormat="1" ht="11.25">
      <c r="B224" s="193"/>
      <c r="C224" s="194"/>
      <c r="D224" s="195" t="s">
        <v>143</v>
      </c>
      <c r="E224" s="196" t="s">
        <v>19</v>
      </c>
      <c r="F224" s="197" t="s">
        <v>242</v>
      </c>
      <c r="G224" s="194"/>
      <c r="H224" s="196" t="s">
        <v>19</v>
      </c>
      <c r="I224" s="198"/>
      <c r="J224" s="194"/>
      <c r="K224" s="194"/>
      <c r="L224" s="199"/>
      <c r="M224" s="200"/>
      <c r="N224" s="201"/>
      <c r="O224" s="201"/>
      <c r="P224" s="201"/>
      <c r="Q224" s="201"/>
      <c r="R224" s="201"/>
      <c r="S224" s="201"/>
      <c r="T224" s="202"/>
      <c r="AT224" s="203" t="s">
        <v>143</v>
      </c>
      <c r="AU224" s="203" t="s">
        <v>82</v>
      </c>
      <c r="AV224" s="13" t="s">
        <v>80</v>
      </c>
      <c r="AW224" s="13" t="s">
        <v>34</v>
      </c>
      <c r="AX224" s="13" t="s">
        <v>72</v>
      </c>
      <c r="AY224" s="203" t="s">
        <v>132</v>
      </c>
    </row>
    <row r="225" spans="1:65" s="14" customFormat="1" ht="11.25">
      <c r="B225" s="204"/>
      <c r="C225" s="205"/>
      <c r="D225" s="195" t="s">
        <v>143</v>
      </c>
      <c r="E225" s="206" t="s">
        <v>19</v>
      </c>
      <c r="F225" s="207" t="s">
        <v>223</v>
      </c>
      <c r="G225" s="205"/>
      <c r="H225" s="208">
        <v>1.125</v>
      </c>
      <c r="I225" s="209"/>
      <c r="J225" s="205"/>
      <c r="K225" s="205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143</v>
      </c>
      <c r="AU225" s="214" t="s">
        <v>82</v>
      </c>
      <c r="AV225" s="14" t="s">
        <v>82</v>
      </c>
      <c r="AW225" s="14" t="s">
        <v>34</v>
      </c>
      <c r="AX225" s="14" t="s">
        <v>72</v>
      </c>
      <c r="AY225" s="214" t="s">
        <v>132</v>
      </c>
    </row>
    <row r="226" spans="1:65" s="14" customFormat="1" ht="11.25">
      <c r="B226" s="204"/>
      <c r="C226" s="205"/>
      <c r="D226" s="195" t="s">
        <v>143</v>
      </c>
      <c r="E226" s="206" t="s">
        <v>19</v>
      </c>
      <c r="F226" s="207" t="s">
        <v>224</v>
      </c>
      <c r="G226" s="205"/>
      <c r="H226" s="208">
        <v>1.4630000000000001</v>
      </c>
      <c r="I226" s="209"/>
      <c r="J226" s="205"/>
      <c r="K226" s="205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143</v>
      </c>
      <c r="AU226" s="214" t="s">
        <v>82</v>
      </c>
      <c r="AV226" s="14" t="s">
        <v>82</v>
      </c>
      <c r="AW226" s="14" t="s">
        <v>34</v>
      </c>
      <c r="AX226" s="14" t="s">
        <v>72</v>
      </c>
      <c r="AY226" s="214" t="s">
        <v>132</v>
      </c>
    </row>
    <row r="227" spans="1:65" s="16" customFormat="1" ht="11.25">
      <c r="B227" s="226"/>
      <c r="C227" s="227"/>
      <c r="D227" s="195" t="s">
        <v>143</v>
      </c>
      <c r="E227" s="228" t="s">
        <v>19</v>
      </c>
      <c r="F227" s="229" t="s">
        <v>192</v>
      </c>
      <c r="G227" s="227"/>
      <c r="H227" s="230">
        <v>2.5880000000000001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AT227" s="236" t="s">
        <v>143</v>
      </c>
      <c r="AU227" s="236" t="s">
        <v>82</v>
      </c>
      <c r="AV227" s="16" t="s">
        <v>156</v>
      </c>
      <c r="AW227" s="16" t="s">
        <v>34</v>
      </c>
      <c r="AX227" s="16" t="s">
        <v>72</v>
      </c>
      <c r="AY227" s="236" t="s">
        <v>132</v>
      </c>
    </row>
    <row r="228" spans="1:65" s="15" customFormat="1" ht="11.25">
      <c r="B228" s="215"/>
      <c r="C228" s="216"/>
      <c r="D228" s="195" t="s">
        <v>143</v>
      </c>
      <c r="E228" s="217" t="s">
        <v>19</v>
      </c>
      <c r="F228" s="218" t="s">
        <v>150</v>
      </c>
      <c r="G228" s="216"/>
      <c r="H228" s="219">
        <v>191.20799999999997</v>
      </c>
      <c r="I228" s="220"/>
      <c r="J228" s="216"/>
      <c r="K228" s="216"/>
      <c r="L228" s="221"/>
      <c r="M228" s="222"/>
      <c r="N228" s="223"/>
      <c r="O228" s="223"/>
      <c r="P228" s="223"/>
      <c r="Q228" s="223"/>
      <c r="R228" s="223"/>
      <c r="S228" s="223"/>
      <c r="T228" s="224"/>
      <c r="AT228" s="225" t="s">
        <v>143</v>
      </c>
      <c r="AU228" s="225" t="s">
        <v>82</v>
      </c>
      <c r="AV228" s="15" t="s">
        <v>139</v>
      </c>
      <c r="AW228" s="15" t="s">
        <v>34</v>
      </c>
      <c r="AX228" s="15" t="s">
        <v>80</v>
      </c>
      <c r="AY228" s="225" t="s">
        <v>132</v>
      </c>
    </row>
    <row r="229" spans="1:65" s="2" customFormat="1" ht="37.9" customHeight="1">
      <c r="A229" s="36"/>
      <c r="B229" s="37"/>
      <c r="C229" s="175" t="s">
        <v>243</v>
      </c>
      <c r="D229" s="175" t="s">
        <v>134</v>
      </c>
      <c r="E229" s="176" t="s">
        <v>244</v>
      </c>
      <c r="F229" s="177" t="s">
        <v>245</v>
      </c>
      <c r="G229" s="178" t="s">
        <v>180</v>
      </c>
      <c r="H229" s="179">
        <v>128.708</v>
      </c>
      <c r="I229" s="180"/>
      <c r="J229" s="181">
        <f>ROUND(I229*H229,2)</f>
        <v>0</v>
      </c>
      <c r="K229" s="177" t="s">
        <v>138</v>
      </c>
      <c r="L229" s="41"/>
      <c r="M229" s="182" t="s">
        <v>19</v>
      </c>
      <c r="N229" s="183" t="s">
        <v>43</v>
      </c>
      <c r="O229" s="66"/>
      <c r="P229" s="184">
        <f>O229*H229</f>
        <v>0</v>
      </c>
      <c r="Q229" s="184">
        <v>0</v>
      </c>
      <c r="R229" s="184">
        <f>Q229*H229</f>
        <v>0</v>
      </c>
      <c r="S229" s="184">
        <v>0</v>
      </c>
      <c r="T229" s="185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6" t="s">
        <v>139</v>
      </c>
      <c r="AT229" s="186" t="s">
        <v>134</v>
      </c>
      <c r="AU229" s="186" t="s">
        <v>82</v>
      </c>
      <c r="AY229" s="19" t="s">
        <v>132</v>
      </c>
      <c r="BE229" s="187">
        <f>IF(N229="základní",J229,0)</f>
        <v>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19" t="s">
        <v>80</v>
      </c>
      <c r="BK229" s="187">
        <f>ROUND(I229*H229,2)</f>
        <v>0</v>
      </c>
      <c r="BL229" s="19" t="s">
        <v>139</v>
      </c>
      <c r="BM229" s="186" t="s">
        <v>246</v>
      </c>
    </row>
    <row r="230" spans="1:65" s="2" customFormat="1" ht="11.25">
      <c r="A230" s="36"/>
      <c r="B230" s="37"/>
      <c r="C230" s="38"/>
      <c r="D230" s="188" t="s">
        <v>141</v>
      </c>
      <c r="E230" s="38"/>
      <c r="F230" s="189" t="s">
        <v>247</v>
      </c>
      <c r="G230" s="38"/>
      <c r="H230" s="38"/>
      <c r="I230" s="190"/>
      <c r="J230" s="38"/>
      <c r="K230" s="38"/>
      <c r="L230" s="41"/>
      <c r="M230" s="191"/>
      <c r="N230" s="192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141</v>
      </c>
      <c r="AU230" s="19" t="s">
        <v>82</v>
      </c>
    </row>
    <row r="231" spans="1:65" s="13" customFormat="1" ht="11.25">
      <c r="B231" s="193"/>
      <c r="C231" s="194"/>
      <c r="D231" s="195" t="s">
        <v>143</v>
      </c>
      <c r="E231" s="196" t="s">
        <v>19</v>
      </c>
      <c r="F231" s="197" t="s">
        <v>248</v>
      </c>
      <c r="G231" s="194"/>
      <c r="H231" s="196" t="s">
        <v>19</v>
      </c>
      <c r="I231" s="198"/>
      <c r="J231" s="194"/>
      <c r="K231" s="194"/>
      <c r="L231" s="199"/>
      <c r="M231" s="200"/>
      <c r="N231" s="201"/>
      <c r="O231" s="201"/>
      <c r="P231" s="201"/>
      <c r="Q231" s="201"/>
      <c r="R231" s="201"/>
      <c r="S231" s="201"/>
      <c r="T231" s="202"/>
      <c r="AT231" s="203" t="s">
        <v>143</v>
      </c>
      <c r="AU231" s="203" t="s">
        <v>82</v>
      </c>
      <c r="AV231" s="13" t="s">
        <v>80</v>
      </c>
      <c r="AW231" s="13" t="s">
        <v>34</v>
      </c>
      <c r="AX231" s="13" t="s">
        <v>72</v>
      </c>
      <c r="AY231" s="203" t="s">
        <v>132</v>
      </c>
    </row>
    <row r="232" spans="1:65" s="14" customFormat="1" ht="11.25">
      <c r="B232" s="204"/>
      <c r="C232" s="205"/>
      <c r="D232" s="195" t="s">
        <v>143</v>
      </c>
      <c r="E232" s="206" t="s">
        <v>19</v>
      </c>
      <c r="F232" s="207" t="s">
        <v>249</v>
      </c>
      <c r="G232" s="205"/>
      <c r="H232" s="208">
        <v>128.708</v>
      </c>
      <c r="I232" s="209"/>
      <c r="J232" s="205"/>
      <c r="K232" s="205"/>
      <c r="L232" s="210"/>
      <c r="M232" s="211"/>
      <c r="N232" s="212"/>
      <c r="O232" s="212"/>
      <c r="P232" s="212"/>
      <c r="Q232" s="212"/>
      <c r="R232" s="212"/>
      <c r="S232" s="212"/>
      <c r="T232" s="213"/>
      <c r="AT232" s="214" t="s">
        <v>143</v>
      </c>
      <c r="AU232" s="214" t="s">
        <v>82</v>
      </c>
      <c r="AV232" s="14" t="s">
        <v>82</v>
      </c>
      <c r="AW232" s="14" t="s">
        <v>34</v>
      </c>
      <c r="AX232" s="14" t="s">
        <v>72</v>
      </c>
      <c r="AY232" s="214" t="s">
        <v>132</v>
      </c>
    </row>
    <row r="233" spans="1:65" s="15" customFormat="1" ht="11.25">
      <c r="B233" s="215"/>
      <c r="C233" s="216"/>
      <c r="D233" s="195" t="s">
        <v>143</v>
      </c>
      <c r="E233" s="217" t="s">
        <v>19</v>
      </c>
      <c r="F233" s="218" t="s">
        <v>150</v>
      </c>
      <c r="G233" s="216"/>
      <c r="H233" s="219">
        <v>128.708</v>
      </c>
      <c r="I233" s="220"/>
      <c r="J233" s="216"/>
      <c r="K233" s="216"/>
      <c r="L233" s="221"/>
      <c r="M233" s="222"/>
      <c r="N233" s="223"/>
      <c r="O233" s="223"/>
      <c r="P233" s="223"/>
      <c r="Q233" s="223"/>
      <c r="R233" s="223"/>
      <c r="S233" s="223"/>
      <c r="T233" s="224"/>
      <c r="AT233" s="225" t="s">
        <v>143</v>
      </c>
      <c r="AU233" s="225" t="s">
        <v>82</v>
      </c>
      <c r="AV233" s="15" t="s">
        <v>139</v>
      </c>
      <c r="AW233" s="15" t="s">
        <v>34</v>
      </c>
      <c r="AX233" s="15" t="s">
        <v>80</v>
      </c>
      <c r="AY233" s="225" t="s">
        <v>132</v>
      </c>
    </row>
    <row r="234" spans="1:65" s="2" customFormat="1" ht="37.9" customHeight="1">
      <c r="A234" s="36"/>
      <c r="B234" s="37"/>
      <c r="C234" s="175" t="s">
        <v>8</v>
      </c>
      <c r="D234" s="175" t="s">
        <v>134</v>
      </c>
      <c r="E234" s="176" t="s">
        <v>250</v>
      </c>
      <c r="F234" s="177" t="s">
        <v>251</v>
      </c>
      <c r="G234" s="178" t="s">
        <v>180</v>
      </c>
      <c r="H234" s="179">
        <v>1029.664</v>
      </c>
      <c r="I234" s="180"/>
      <c r="J234" s="181">
        <f>ROUND(I234*H234,2)</f>
        <v>0</v>
      </c>
      <c r="K234" s="177" t="s">
        <v>138</v>
      </c>
      <c r="L234" s="41"/>
      <c r="M234" s="182" t="s">
        <v>19</v>
      </c>
      <c r="N234" s="183" t="s">
        <v>43</v>
      </c>
      <c r="O234" s="66"/>
      <c r="P234" s="184">
        <f>O234*H234</f>
        <v>0</v>
      </c>
      <c r="Q234" s="184">
        <v>0</v>
      </c>
      <c r="R234" s="184">
        <f>Q234*H234</f>
        <v>0</v>
      </c>
      <c r="S234" s="184">
        <v>0</v>
      </c>
      <c r="T234" s="185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6" t="s">
        <v>139</v>
      </c>
      <c r="AT234" s="186" t="s">
        <v>134</v>
      </c>
      <c r="AU234" s="186" t="s">
        <v>82</v>
      </c>
      <c r="AY234" s="19" t="s">
        <v>132</v>
      </c>
      <c r="BE234" s="187">
        <f>IF(N234="základní",J234,0)</f>
        <v>0</v>
      </c>
      <c r="BF234" s="187">
        <f>IF(N234="snížená",J234,0)</f>
        <v>0</v>
      </c>
      <c r="BG234" s="187">
        <f>IF(N234="zákl. přenesená",J234,0)</f>
        <v>0</v>
      </c>
      <c r="BH234" s="187">
        <f>IF(N234="sníž. přenesená",J234,0)</f>
        <v>0</v>
      </c>
      <c r="BI234" s="187">
        <f>IF(N234="nulová",J234,0)</f>
        <v>0</v>
      </c>
      <c r="BJ234" s="19" t="s">
        <v>80</v>
      </c>
      <c r="BK234" s="187">
        <f>ROUND(I234*H234,2)</f>
        <v>0</v>
      </c>
      <c r="BL234" s="19" t="s">
        <v>139</v>
      </c>
      <c r="BM234" s="186" t="s">
        <v>252</v>
      </c>
    </row>
    <row r="235" spans="1:65" s="2" customFormat="1" ht="11.25">
      <c r="A235" s="36"/>
      <c r="B235" s="37"/>
      <c r="C235" s="38"/>
      <c r="D235" s="188" t="s">
        <v>141</v>
      </c>
      <c r="E235" s="38"/>
      <c r="F235" s="189" t="s">
        <v>253</v>
      </c>
      <c r="G235" s="38"/>
      <c r="H235" s="38"/>
      <c r="I235" s="190"/>
      <c r="J235" s="38"/>
      <c r="K235" s="38"/>
      <c r="L235" s="41"/>
      <c r="M235" s="191"/>
      <c r="N235" s="192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141</v>
      </c>
      <c r="AU235" s="19" t="s">
        <v>82</v>
      </c>
    </row>
    <row r="236" spans="1:65" s="14" customFormat="1" ht="11.25">
      <c r="B236" s="204"/>
      <c r="C236" s="205"/>
      <c r="D236" s="195" t="s">
        <v>143</v>
      </c>
      <c r="E236" s="206" t="s">
        <v>19</v>
      </c>
      <c r="F236" s="207" t="s">
        <v>254</v>
      </c>
      <c r="G236" s="205"/>
      <c r="H236" s="208">
        <v>1029.664</v>
      </c>
      <c r="I236" s="209"/>
      <c r="J236" s="205"/>
      <c r="K236" s="205"/>
      <c r="L236" s="210"/>
      <c r="M236" s="211"/>
      <c r="N236" s="212"/>
      <c r="O236" s="212"/>
      <c r="P236" s="212"/>
      <c r="Q236" s="212"/>
      <c r="R236" s="212"/>
      <c r="S236" s="212"/>
      <c r="T236" s="213"/>
      <c r="AT236" s="214" t="s">
        <v>143</v>
      </c>
      <c r="AU236" s="214" t="s">
        <v>82</v>
      </c>
      <c r="AV236" s="14" t="s">
        <v>82</v>
      </c>
      <c r="AW236" s="14" t="s">
        <v>34</v>
      </c>
      <c r="AX236" s="14" t="s">
        <v>80</v>
      </c>
      <c r="AY236" s="214" t="s">
        <v>132</v>
      </c>
    </row>
    <row r="237" spans="1:65" s="2" customFormat="1" ht="24.2" customHeight="1">
      <c r="A237" s="36"/>
      <c r="B237" s="37"/>
      <c r="C237" s="175" t="s">
        <v>255</v>
      </c>
      <c r="D237" s="175" t="s">
        <v>134</v>
      </c>
      <c r="E237" s="176" t="s">
        <v>256</v>
      </c>
      <c r="F237" s="177" t="s">
        <v>257</v>
      </c>
      <c r="G237" s="178" t="s">
        <v>180</v>
      </c>
      <c r="H237" s="179">
        <v>319.916</v>
      </c>
      <c r="I237" s="180"/>
      <c r="J237" s="181">
        <f>ROUND(I237*H237,2)</f>
        <v>0</v>
      </c>
      <c r="K237" s="177" t="s">
        <v>138</v>
      </c>
      <c r="L237" s="41"/>
      <c r="M237" s="182" t="s">
        <v>19</v>
      </c>
      <c r="N237" s="183" t="s">
        <v>43</v>
      </c>
      <c r="O237" s="66"/>
      <c r="P237" s="184">
        <f>O237*H237</f>
        <v>0</v>
      </c>
      <c r="Q237" s="184">
        <v>0</v>
      </c>
      <c r="R237" s="184">
        <f>Q237*H237</f>
        <v>0</v>
      </c>
      <c r="S237" s="184">
        <v>0</v>
      </c>
      <c r="T237" s="185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6" t="s">
        <v>139</v>
      </c>
      <c r="AT237" s="186" t="s">
        <v>134</v>
      </c>
      <c r="AU237" s="186" t="s">
        <v>82</v>
      </c>
      <c r="AY237" s="19" t="s">
        <v>132</v>
      </c>
      <c r="BE237" s="187">
        <f>IF(N237="základní",J237,0)</f>
        <v>0</v>
      </c>
      <c r="BF237" s="187">
        <f>IF(N237="snížená",J237,0)</f>
        <v>0</v>
      </c>
      <c r="BG237" s="187">
        <f>IF(N237="zákl. přenesená",J237,0)</f>
        <v>0</v>
      </c>
      <c r="BH237" s="187">
        <f>IF(N237="sníž. přenesená",J237,0)</f>
        <v>0</v>
      </c>
      <c r="BI237" s="187">
        <f>IF(N237="nulová",J237,0)</f>
        <v>0</v>
      </c>
      <c r="BJ237" s="19" t="s">
        <v>80</v>
      </c>
      <c r="BK237" s="187">
        <f>ROUND(I237*H237,2)</f>
        <v>0</v>
      </c>
      <c r="BL237" s="19" t="s">
        <v>139</v>
      </c>
      <c r="BM237" s="186" t="s">
        <v>258</v>
      </c>
    </row>
    <row r="238" spans="1:65" s="2" customFormat="1" ht="11.25">
      <c r="A238" s="36"/>
      <c r="B238" s="37"/>
      <c r="C238" s="38"/>
      <c r="D238" s="188" t="s">
        <v>141</v>
      </c>
      <c r="E238" s="38"/>
      <c r="F238" s="189" t="s">
        <v>259</v>
      </c>
      <c r="G238" s="38"/>
      <c r="H238" s="38"/>
      <c r="I238" s="190"/>
      <c r="J238" s="38"/>
      <c r="K238" s="38"/>
      <c r="L238" s="41"/>
      <c r="M238" s="191"/>
      <c r="N238" s="192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141</v>
      </c>
      <c r="AU238" s="19" t="s">
        <v>82</v>
      </c>
    </row>
    <row r="239" spans="1:65" s="13" customFormat="1" ht="11.25">
      <c r="B239" s="193"/>
      <c r="C239" s="194"/>
      <c r="D239" s="195" t="s">
        <v>143</v>
      </c>
      <c r="E239" s="196" t="s">
        <v>19</v>
      </c>
      <c r="F239" s="197" t="s">
        <v>241</v>
      </c>
      <c r="G239" s="194"/>
      <c r="H239" s="196" t="s">
        <v>19</v>
      </c>
      <c r="I239" s="198"/>
      <c r="J239" s="194"/>
      <c r="K239" s="194"/>
      <c r="L239" s="199"/>
      <c r="M239" s="200"/>
      <c r="N239" s="201"/>
      <c r="O239" s="201"/>
      <c r="P239" s="201"/>
      <c r="Q239" s="201"/>
      <c r="R239" s="201"/>
      <c r="S239" s="201"/>
      <c r="T239" s="202"/>
      <c r="AT239" s="203" t="s">
        <v>143</v>
      </c>
      <c r="AU239" s="203" t="s">
        <v>82</v>
      </c>
      <c r="AV239" s="13" t="s">
        <v>80</v>
      </c>
      <c r="AW239" s="13" t="s">
        <v>34</v>
      </c>
      <c r="AX239" s="13" t="s">
        <v>72</v>
      </c>
      <c r="AY239" s="203" t="s">
        <v>132</v>
      </c>
    </row>
    <row r="240" spans="1:65" s="13" customFormat="1" ht="11.25">
      <c r="B240" s="193"/>
      <c r="C240" s="194"/>
      <c r="D240" s="195" t="s">
        <v>143</v>
      </c>
      <c r="E240" s="196" t="s">
        <v>19</v>
      </c>
      <c r="F240" s="197" t="s">
        <v>183</v>
      </c>
      <c r="G240" s="194"/>
      <c r="H240" s="196" t="s">
        <v>19</v>
      </c>
      <c r="I240" s="198"/>
      <c r="J240" s="194"/>
      <c r="K240" s="194"/>
      <c r="L240" s="199"/>
      <c r="M240" s="200"/>
      <c r="N240" s="201"/>
      <c r="O240" s="201"/>
      <c r="P240" s="201"/>
      <c r="Q240" s="201"/>
      <c r="R240" s="201"/>
      <c r="S240" s="201"/>
      <c r="T240" s="202"/>
      <c r="AT240" s="203" t="s">
        <v>143</v>
      </c>
      <c r="AU240" s="203" t="s">
        <v>82</v>
      </c>
      <c r="AV240" s="13" t="s">
        <v>80</v>
      </c>
      <c r="AW240" s="13" t="s">
        <v>34</v>
      </c>
      <c r="AX240" s="13" t="s">
        <v>72</v>
      </c>
      <c r="AY240" s="203" t="s">
        <v>132</v>
      </c>
    </row>
    <row r="241" spans="2:51" s="14" customFormat="1" ht="11.25">
      <c r="B241" s="204"/>
      <c r="C241" s="205"/>
      <c r="D241" s="195" t="s">
        <v>143</v>
      </c>
      <c r="E241" s="206" t="s">
        <v>19</v>
      </c>
      <c r="F241" s="207" t="s">
        <v>184</v>
      </c>
      <c r="G241" s="205"/>
      <c r="H241" s="208">
        <v>31.5</v>
      </c>
      <c r="I241" s="209"/>
      <c r="J241" s="205"/>
      <c r="K241" s="205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143</v>
      </c>
      <c r="AU241" s="214" t="s">
        <v>82</v>
      </c>
      <c r="AV241" s="14" t="s">
        <v>82</v>
      </c>
      <c r="AW241" s="14" t="s">
        <v>34</v>
      </c>
      <c r="AX241" s="14" t="s">
        <v>72</v>
      </c>
      <c r="AY241" s="214" t="s">
        <v>132</v>
      </c>
    </row>
    <row r="242" spans="2:51" s="13" customFormat="1" ht="11.25">
      <c r="B242" s="193"/>
      <c r="C242" s="194"/>
      <c r="D242" s="195" t="s">
        <v>143</v>
      </c>
      <c r="E242" s="196" t="s">
        <v>19</v>
      </c>
      <c r="F242" s="197" t="s">
        <v>144</v>
      </c>
      <c r="G242" s="194"/>
      <c r="H242" s="196" t="s">
        <v>19</v>
      </c>
      <c r="I242" s="198"/>
      <c r="J242" s="194"/>
      <c r="K242" s="194"/>
      <c r="L242" s="199"/>
      <c r="M242" s="200"/>
      <c r="N242" s="201"/>
      <c r="O242" s="201"/>
      <c r="P242" s="201"/>
      <c r="Q242" s="201"/>
      <c r="R242" s="201"/>
      <c r="S242" s="201"/>
      <c r="T242" s="202"/>
      <c r="AT242" s="203" t="s">
        <v>143</v>
      </c>
      <c r="AU242" s="203" t="s">
        <v>82</v>
      </c>
      <c r="AV242" s="13" t="s">
        <v>80</v>
      </c>
      <c r="AW242" s="13" t="s">
        <v>34</v>
      </c>
      <c r="AX242" s="13" t="s">
        <v>72</v>
      </c>
      <c r="AY242" s="203" t="s">
        <v>132</v>
      </c>
    </row>
    <row r="243" spans="2:51" s="13" customFormat="1" ht="11.25">
      <c r="B243" s="193"/>
      <c r="C243" s="194"/>
      <c r="D243" s="195" t="s">
        <v>143</v>
      </c>
      <c r="E243" s="196" t="s">
        <v>19</v>
      </c>
      <c r="F243" s="197" t="s">
        <v>190</v>
      </c>
      <c r="G243" s="194"/>
      <c r="H243" s="196" t="s">
        <v>19</v>
      </c>
      <c r="I243" s="198"/>
      <c r="J243" s="194"/>
      <c r="K243" s="194"/>
      <c r="L243" s="199"/>
      <c r="M243" s="200"/>
      <c r="N243" s="201"/>
      <c r="O243" s="201"/>
      <c r="P243" s="201"/>
      <c r="Q243" s="201"/>
      <c r="R243" s="201"/>
      <c r="S243" s="201"/>
      <c r="T243" s="202"/>
      <c r="AT243" s="203" t="s">
        <v>143</v>
      </c>
      <c r="AU243" s="203" t="s">
        <v>82</v>
      </c>
      <c r="AV243" s="13" t="s">
        <v>80</v>
      </c>
      <c r="AW243" s="13" t="s">
        <v>34</v>
      </c>
      <c r="AX243" s="13" t="s">
        <v>72</v>
      </c>
      <c r="AY243" s="203" t="s">
        <v>132</v>
      </c>
    </row>
    <row r="244" spans="2:51" s="14" customFormat="1" ht="11.25">
      <c r="B244" s="204"/>
      <c r="C244" s="205"/>
      <c r="D244" s="195" t="s">
        <v>143</v>
      </c>
      <c r="E244" s="206" t="s">
        <v>19</v>
      </c>
      <c r="F244" s="207" t="s">
        <v>191</v>
      </c>
      <c r="G244" s="205"/>
      <c r="H244" s="208">
        <v>61.6</v>
      </c>
      <c r="I244" s="209"/>
      <c r="J244" s="205"/>
      <c r="K244" s="205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143</v>
      </c>
      <c r="AU244" s="214" t="s">
        <v>82</v>
      </c>
      <c r="AV244" s="14" t="s">
        <v>82</v>
      </c>
      <c r="AW244" s="14" t="s">
        <v>34</v>
      </c>
      <c r="AX244" s="14" t="s">
        <v>72</v>
      </c>
      <c r="AY244" s="214" t="s">
        <v>132</v>
      </c>
    </row>
    <row r="245" spans="2:51" s="13" customFormat="1" ht="11.25">
      <c r="B245" s="193"/>
      <c r="C245" s="194"/>
      <c r="D245" s="195" t="s">
        <v>143</v>
      </c>
      <c r="E245" s="196" t="s">
        <v>19</v>
      </c>
      <c r="F245" s="197" t="s">
        <v>193</v>
      </c>
      <c r="G245" s="194"/>
      <c r="H245" s="196" t="s">
        <v>19</v>
      </c>
      <c r="I245" s="198"/>
      <c r="J245" s="194"/>
      <c r="K245" s="194"/>
      <c r="L245" s="199"/>
      <c r="M245" s="200"/>
      <c r="N245" s="201"/>
      <c r="O245" s="201"/>
      <c r="P245" s="201"/>
      <c r="Q245" s="201"/>
      <c r="R245" s="201"/>
      <c r="S245" s="201"/>
      <c r="T245" s="202"/>
      <c r="AT245" s="203" t="s">
        <v>143</v>
      </c>
      <c r="AU245" s="203" t="s">
        <v>82</v>
      </c>
      <c r="AV245" s="13" t="s">
        <v>80</v>
      </c>
      <c r="AW245" s="13" t="s">
        <v>34</v>
      </c>
      <c r="AX245" s="13" t="s">
        <v>72</v>
      </c>
      <c r="AY245" s="203" t="s">
        <v>132</v>
      </c>
    </row>
    <row r="246" spans="2:51" s="13" customFormat="1" ht="11.25">
      <c r="B246" s="193"/>
      <c r="C246" s="194"/>
      <c r="D246" s="195" t="s">
        <v>143</v>
      </c>
      <c r="E246" s="196" t="s">
        <v>19</v>
      </c>
      <c r="F246" s="197" t="s">
        <v>194</v>
      </c>
      <c r="G246" s="194"/>
      <c r="H246" s="196" t="s">
        <v>19</v>
      </c>
      <c r="I246" s="198"/>
      <c r="J246" s="194"/>
      <c r="K246" s="194"/>
      <c r="L246" s="199"/>
      <c r="M246" s="200"/>
      <c r="N246" s="201"/>
      <c r="O246" s="201"/>
      <c r="P246" s="201"/>
      <c r="Q246" s="201"/>
      <c r="R246" s="201"/>
      <c r="S246" s="201"/>
      <c r="T246" s="202"/>
      <c r="AT246" s="203" t="s">
        <v>143</v>
      </c>
      <c r="AU246" s="203" t="s">
        <v>82</v>
      </c>
      <c r="AV246" s="13" t="s">
        <v>80</v>
      </c>
      <c r="AW246" s="13" t="s">
        <v>34</v>
      </c>
      <c r="AX246" s="13" t="s">
        <v>72</v>
      </c>
      <c r="AY246" s="203" t="s">
        <v>132</v>
      </c>
    </row>
    <row r="247" spans="2:51" s="14" customFormat="1" ht="11.25">
      <c r="B247" s="204"/>
      <c r="C247" s="205"/>
      <c r="D247" s="195" t="s">
        <v>143</v>
      </c>
      <c r="E247" s="206" t="s">
        <v>19</v>
      </c>
      <c r="F247" s="207" t="s">
        <v>195</v>
      </c>
      <c r="G247" s="205"/>
      <c r="H247" s="208">
        <v>1</v>
      </c>
      <c r="I247" s="209"/>
      <c r="J247" s="205"/>
      <c r="K247" s="205"/>
      <c r="L247" s="210"/>
      <c r="M247" s="211"/>
      <c r="N247" s="212"/>
      <c r="O247" s="212"/>
      <c r="P247" s="212"/>
      <c r="Q247" s="212"/>
      <c r="R247" s="212"/>
      <c r="S247" s="212"/>
      <c r="T247" s="213"/>
      <c r="AT247" s="214" t="s">
        <v>143</v>
      </c>
      <c r="AU247" s="214" t="s">
        <v>82</v>
      </c>
      <c r="AV247" s="14" t="s">
        <v>82</v>
      </c>
      <c r="AW247" s="14" t="s">
        <v>34</v>
      </c>
      <c r="AX247" s="14" t="s">
        <v>72</v>
      </c>
      <c r="AY247" s="214" t="s">
        <v>132</v>
      </c>
    </row>
    <row r="248" spans="2:51" s="13" customFormat="1" ht="11.25">
      <c r="B248" s="193"/>
      <c r="C248" s="194"/>
      <c r="D248" s="195" t="s">
        <v>143</v>
      </c>
      <c r="E248" s="196" t="s">
        <v>19</v>
      </c>
      <c r="F248" s="197" t="s">
        <v>201</v>
      </c>
      <c r="G248" s="194"/>
      <c r="H248" s="196" t="s">
        <v>19</v>
      </c>
      <c r="I248" s="198"/>
      <c r="J248" s="194"/>
      <c r="K248" s="194"/>
      <c r="L248" s="199"/>
      <c r="M248" s="200"/>
      <c r="N248" s="201"/>
      <c r="O248" s="201"/>
      <c r="P248" s="201"/>
      <c r="Q248" s="201"/>
      <c r="R248" s="201"/>
      <c r="S248" s="201"/>
      <c r="T248" s="202"/>
      <c r="AT248" s="203" t="s">
        <v>143</v>
      </c>
      <c r="AU248" s="203" t="s">
        <v>82</v>
      </c>
      <c r="AV248" s="13" t="s">
        <v>80</v>
      </c>
      <c r="AW248" s="13" t="s">
        <v>34</v>
      </c>
      <c r="AX248" s="13" t="s">
        <v>72</v>
      </c>
      <c r="AY248" s="203" t="s">
        <v>132</v>
      </c>
    </row>
    <row r="249" spans="2:51" s="13" customFormat="1" ht="11.25">
      <c r="B249" s="193"/>
      <c r="C249" s="194"/>
      <c r="D249" s="195" t="s">
        <v>143</v>
      </c>
      <c r="E249" s="196" t="s">
        <v>19</v>
      </c>
      <c r="F249" s="197" t="s">
        <v>202</v>
      </c>
      <c r="G249" s="194"/>
      <c r="H249" s="196" t="s">
        <v>19</v>
      </c>
      <c r="I249" s="198"/>
      <c r="J249" s="194"/>
      <c r="K249" s="194"/>
      <c r="L249" s="199"/>
      <c r="M249" s="200"/>
      <c r="N249" s="201"/>
      <c r="O249" s="201"/>
      <c r="P249" s="201"/>
      <c r="Q249" s="201"/>
      <c r="R249" s="201"/>
      <c r="S249" s="201"/>
      <c r="T249" s="202"/>
      <c r="AT249" s="203" t="s">
        <v>143</v>
      </c>
      <c r="AU249" s="203" t="s">
        <v>82</v>
      </c>
      <c r="AV249" s="13" t="s">
        <v>80</v>
      </c>
      <c r="AW249" s="13" t="s">
        <v>34</v>
      </c>
      <c r="AX249" s="13" t="s">
        <v>72</v>
      </c>
      <c r="AY249" s="203" t="s">
        <v>132</v>
      </c>
    </row>
    <row r="250" spans="2:51" s="13" customFormat="1" ht="11.25">
      <c r="B250" s="193"/>
      <c r="C250" s="194"/>
      <c r="D250" s="195" t="s">
        <v>143</v>
      </c>
      <c r="E250" s="196" t="s">
        <v>19</v>
      </c>
      <c r="F250" s="197" t="s">
        <v>203</v>
      </c>
      <c r="G250" s="194"/>
      <c r="H250" s="196" t="s">
        <v>19</v>
      </c>
      <c r="I250" s="198"/>
      <c r="J250" s="194"/>
      <c r="K250" s="194"/>
      <c r="L250" s="199"/>
      <c r="M250" s="200"/>
      <c r="N250" s="201"/>
      <c r="O250" s="201"/>
      <c r="P250" s="201"/>
      <c r="Q250" s="201"/>
      <c r="R250" s="201"/>
      <c r="S250" s="201"/>
      <c r="T250" s="202"/>
      <c r="AT250" s="203" t="s">
        <v>143</v>
      </c>
      <c r="AU250" s="203" t="s">
        <v>82</v>
      </c>
      <c r="AV250" s="13" t="s">
        <v>80</v>
      </c>
      <c r="AW250" s="13" t="s">
        <v>34</v>
      </c>
      <c r="AX250" s="13" t="s">
        <v>72</v>
      </c>
      <c r="AY250" s="203" t="s">
        <v>132</v>
      </c>
    </row>
    <row r="251" spans="2:51" s="14" customFormat="1" ht="11.25">
      <c r="B251" s="204"/>
      <c r="C251" s="205"/>
      <c r="D251" s="195" t="s">
        <v>143</v>
      </c>
      <c r="E251" s="206" t="s">
        <v>19</v>
      </c>
      <c r="F251" s="207" t="s">
        <v>210</v>
      </c>
      <c r="G251" s="205"/>
      <c r="H251" s="208">
        <v>23.36</v>
      </c>
      <c r="I251" s="209"/>
      <c r="J251" s="205"/>
      <c r="K251" s="205"/>
      <c r="L251" s="210"/>
      <c r="M251" s="211"/>
      <c r="N251" s="212"/>
      <c r="O251" s="212"/>
      <c r="P251" s="212"/>
      <c r="Q251" s="212"/>
      <c r="R251" s="212"/>
      <c r="S251" s="212"/>
      <c r="T251" s="213"/>
      <c r="AT251" s="214" t="s">
        <v>143</v>
      </c>
      <c r="AU251" s="214" t="s">
        <v>82</v>
      </c>
      <c r="AV251" s="14" t="s">
        <v>82</v>
      </c>
      <c r="AW251" s="14" t="s">
        <v>34</v>
      </c>
      <c r="AX251" s="14" t="s">
        <v>72</v>
      </c>
      <c r="AY251" s="214" t="s">
        <v>132</v>
      </c>
    </row>
    <row r="252" spans="2:51" s="13" customFormat="1" ht="11.25">
      <c r="B252" s="193"/>
      <c r="C252" s="194"/>
      <c r="D252" s="195" t="s">
        <v>143</v>
      </c>
      <c r="E252" s="196" t="s">
        <v>19</v>
      </c>
      <c r="F252" s="197" t="s">
        <v>201</v>
      </c>
      <c r="G252" s="194"/>
      <c r="H252" s="196" t="s">
        <v>19</v>
      </c>
      <c r="I252" s="198"/>
      <c r="J252" s="194"/>
      <c r="K252" s="194"/>
      <c r="L252" s="199"/>
      <c r="M252" s="200"/>
      <c r="N252" s="201"/>
      <c r="O252" s="201"/>
      <c r="P252" s="201"/>
      <c r="Q252" s="201"/>
      <c r="R252" s="201"/>
      <c r="S252" s="201"/>
      <c r="T252" s="202"/>
      <c r="AT252" s="203" t="s">
        <v>143</v>
      </c>
      <c r="AU252" s="203" t="s">
        <v>82</v>
      </c>
      <c r="AV252" s="13" t="s">
        <v>80</v>
      </c>
      <c r="AW252" s="13" t="s">
        <v>34</v>
      </c>
      <c r="AX252" s="13" t="s">
        <v>72</v>
      </c>
      <c r="AY252" s="203" t="s">
        <v>132</v>
      </c>
    </row>
    <row r="253" spans="2:51" s="13" customFormat="1" ht="11.25">
      <c r="B253" s="193"/>
      <c r="C253" s="194"/>
      <c r="D253" s="195" t="s">
        <v>143</v>
      </c>
      <c r="E253" s="196" t="s">
        <v>19</v>
      </c>
      <c r="F253" s="197" t="s">
        <v>211</v>
      </c>
      <c r="G253" s="194"/>
      <c r="H253" s="196" t="s">
        <v>19</v>
      </c>
      <c r="I253" s="198"/>
      <c r="J253" s="194"/>
      <c r="K253" s="194"/>
      <c r="L253" s="199"/>
      <c r="M253" s="200"/>
      <c r="N253" s="201"/>
      <c r="O253" s="201"/>
      <c r="P253" s="201"/>
      <c r="Q253" s="201"/>
      <c r="R253" s="201"/>
      <c r="S253" s="201"/>
      <c r="T253" s="202"/>
      <c r="AT253" s="203" t="s">
        <v>143</v>
      </c>
      <c r="AU253" s="203" t="s">
        <v>82</v>
      </c>
      <c r="AV253" s="13" t="s">
        <v>80</v>
      </c>
      <c r="AW253" s="13" t="s">
        <v>34</v>
      </c>
      <c r="AX253" s="13" t="s">
        <v>72</v>
      </c>
      <c r="AY253" s="203" t="s">
        <v>132</v>
      </c>
    </row>
    <row r="254" spans="2:51" s="13" customFormat="1" ht="11.25">
      <c r="B254" s="193"/>
      <c r="C254" s="194"/>
      <c r="D254" s="195" t="s">
        <v>143</v>
      </c>
      <c r="E254" s="196" t="s">
        <v>19</v>
      </c>
      <c r="F254" s="197" t="s">
        <v>212</v>
      </c>
      <c r="G254" s="194"/>
      <c r="H254" s="196" t="s">
        <v>19</v>
      </c>
      <c r="I254" s="198"/>
      <c r="J254" s="194"/>
      <c r="K254" s="194"/>
      <c r="L254" s="199"/>
      <c r="M254" s="200"/>
      <c r="N254" s="201"/>
      <c r="O254" s="201"/>
      <c r="P254" s="201"/>
      <c r="Q254" s="201"/>
      <c r="R254" s="201"/>
      <c r="S254" s="201"/>
      <c r="T254" s="202"/>
      <c r="AT254" s="203" t="s">
        <v>143</v>
      </c>
      <c r="AU254" s="203" t="s">
        <v>82</v>
      </c>
      <c r="AV254" s="13" t="s">
        <v>80</v>
      </c>
      <c r="AW254" s="13" t="s">
        <v>34</v>
      </c>
      <c r="AX254" s="13" t="s">
        <v>72</v>
      </c>
      <c r="AY254" s="203" t="s">
        <v>132</v>
      </c>
    </row>
    <row r="255" spans="2:51" s="14" customFormat="1" ht="11.25">
      <c r="B255" s="204"/>
      <c r="C255" s="205"/>
      <c r="D255" s="195" t="s">
        <v>143</v>
      </c>
      <c r="E255" s="206" t="s">
        <v>19</v>
      </c>
      <c r="F255" s="207" t="s">
        <v>213</v>
      </c>
      <c r="G255" s="205"/>
      <c r="H255" s="208">
        <v>10.8</v>
      </c>
      <c r="I255" s="209"/>
      <c r="J255" s="205"/>
      <c r="K255" s="205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 t="s">
        <v>143</v>
      </c>
      <c r="AU255" s="214" t="s">
        <v>82</v>
      </c>
      <c r="AV255" s="14" t="s">
        <v>82</v>
      </c>
      <c r="AW255" s="14" t="s">
        <v>34</v>
      </c>
      <c r="AX255" s="14" t="s">
        <v>72</v>
      </c>
      <c r="AY255" s="214" t="s">
        <v>132</v>
      </c>
    </row>
    <row r="256" spans="2:51" s="14" customFormat="1" ht="11.25">
      <c r="B256" s="204"/>
      <c r="C256" s="205"/>
      <c r="D256" s="195" t="s">
        <v>143</v>
      </c>
      <c r="E256" s="206" t="s">
        <v>19</v>
      </c>
      <c r="F256" s="207" t="s">
        <v>214</v>
      </c>
      <c r="G256" s="205"/>
      <c r="H256" s="208">
        <v>13.2</v>
      </c>
      <c r="I256" s="209"/>
      <c r="J256" s="205"/>
      <c r="K256" s="205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143</v>
      </c>
      <c r="AU256" s="214" t="s">
        <v>82</v>
      </c>
      <c r="AV256" s="14" t="s">
        <v>82</v>
      </c>
      <c r="AW256" s="14" t="s">
        <v>34</v>
      </c>
      <c r="AX256" s="14" t="s">
        <v>72</v>
      </c>
      <c r="AY256" s="214" t="s">
        <v>132</v>
      </c>
    </row>
    <row r="257" spans="1:65" s="14" customFormat="1" ht="11.25">
      <c r="B257" s="204"/>
      <c r="C257" s="205"/>
      <c r="D257" s="195" t="s">
        <v>143</v>
      </c>
      <c r="E257" s="206" t="s">
        <v>19</v>
      </c>
      <c r="F257" s="207" t="s">
        <v>215</v>
      </c>
      <c r="G257" s="205"/>
      <c r="H257" s="208">
        <v>21.6</v>
      </c>
      <c r="I257" s="209"/>
      <c r="J257" s="205"/>
      <c r="K257" s="205"/>
      <c r="L257" s="210"/>
      <c r="M257" s="211"/>
      <c r="N257" s="212"/>
      <c r="O257" s="212"/>
      <c r="P257" s="212"/>
      <c r="Q257" s="212"/>
      <c r="R257" s="212"/>
      <c r="S257" s="212"/>
      <c r="T257" s="213"/>
      <c r="AT257" s="214" t="s">
        <v>143</v>
      </c>
      <c r="AU257" s="214" t="s">
        <v>82</v>
      </c>
      <c r="AV257" s="14" t="s">
        <v>82</v>
      </c>
      <c r="AW257" s="14" t="s">
        <v>34</v>
      </c>
      <c r="AX257" s="14" t="s">
        <v>72</v>
      </c>
      <c r="AY257" s="214" t="s">
        <v>132</v>
      </c>
    </row>
    <row r="258" spans="1:65" s="13" customFormat="1" ht="11.25">
      <c r="B258" s="193"/>
      <c r="C258" s="194"/>
      <c r="D258" s="195" t="s">
        <v>143</v>
      </c>
      <c r="E258" s="196" t="s">
        <v>19</v>
      </c>
      <c r="F258" s="197" t="s">
        <v>216</v>
      </c>
      <c r="G258" s="194"/>
      <c r="H258" s="196" t="s">
        <v>19</v>
      </c>
      <c r="I258" s="198"/>
      <c r="J258" s="194"/>
      <c r="K258" s="194"/>
      <c r="L258" s="199"/>
      <c r="M258" s="200"/>
      <c r="N258" s="201"/>
      <c r="O258" s="201"/>
      <c r="P258" s="201"/>
      <c r="Q258" s="201"/>
      <c r="R258" s="201"/>
      <c r="S258" s="201"/>
      <c r="T258" s="202"/>
      <c r="AT258" s="203" t="s">
        <v>143</v>
      </c>
      <c r="AU258" s="203" t="s">
        <v>82</v>
      </c>
      <c r="AV258" s="13" t="s">
        <v>80</v>
      </c>
      <c r="AW258" s="13" t="s">
        <v>34</v>
      </c>
      <c r="AX258" s="13" t="s">
        <v>72</v>
      </c>
      <c r="AY258" s="203" t="s">
        <v>132</v>
      </c>
    </row>
    <row r="259" spans="1:65" s="14" customFormat="1" ht="11.25">
      <c r="B259" s="204"/>
      <c r="C259" s="205"/>
      <c r="D259" s="195" t="s">
        <v>143</v>
      </c>
      <c r="E259" s="206" t="s">
        <v>19</v>
      </c>
      <c r="F259" s="207" t="s">
        <v>217</v>
      </c>
      <c r="G259" s="205"/>
      <c r="H259" s="208">
        <v>18.2</v>
      </c>
      <c r="I259" s="209"/>
      <c r="J259" s="205"/>
      <c r="K259" s="205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143</v>
      </c>
      <c r="AU259" s="214" t="s">
        <v>82</v>
      </c>
      <c r="AV259" s="14" t="s">
        <v>82</v>
      </c>
      <c r="AW259" s="14" t="s">
        <v>34</v>
      </c>
      <c r="AX259" s="14" t="s">
        <v>72</v>
      </c>
      <c r="AY259" s="214" t="s">
        <v>132</v>
      </c>
    </row>
    <row r="260" spans="1:65" s="13" customFormat="1" ht="11.25">
      <c r="B260" s="193"/>
      <c r="C260" s="194"/>
      <c r="D260" s="195" t="s">
        <v>143</v>
      </c>
      <c r="E260" s="196" t="s">
        <v>19</v>
      </c>
      <c r="F260" s="197" t="s">
        <v>201</v>
      </c>
      <c r="G260" s="194"/>
      <c r="H260" s="196" t="s">
        <v>19</v>
      </c>
      <c r="I260" s="198"/>
      <c r="J260" s="194"/>
      <c r="K260" s="194"/>
      <c r="L260" s="199"/>
      <c r="M260" s="200"/>
      <c r="N260" s="201"/>
      <c r="O260" s="201"/>
      <c r="P260" s="201"/>
      <c r="Q260" s="201"/>
      <c r="R260" s="201"/>
      <c r="S260" s="201"/>
      <c r="T260" s="202"/>
      <c r="AT260" s="203" t="s">
        <v>143</v>
      </c>
      <c r="AU260" s="203" t="s">
        <v>82</v>
      </c>
      <c r="AV260" s="13" t="s">
        <v>80</v>
      </c>
      <c r="AW260" s="13" t="s">
        <v>34</v>
      </c>
      <c r="AX260" s="13" t="s">
        <v>72</v>
      </c>
      <c r="AY260" s="203" t="s">
        <v>132</v>
      </c>
    </row>
    <row r="261" spans="1:65" s="13" customFormat="1" ht="11.25">
      <c r="B261" s="193"/>
      <c r="C261" s="194"/>
      <c r="D261" s="195" t="s">
        <v>143</v>
      </c>
      <c r="E261" s="196" t="s">
        <v>19</v>
      </c>
      <c r="F261" s="197" t="s">
        <v>202</v>
      </c>
      <c r="G261" s="194"/>
      <c r="H261" s="196" t="s">
        <v>19</v>
      </c>
      <c r="I261" s="198"/>
      <c r="J261" s="194"/>
      <c r="K261" s="194"/>
      <c r="L261" s="199"/>
      <c r="M261" s="200"/>
      <c r="N261" s="201"/>
      <c r="O261" s="201"/>
      <c r="P261" s="201"/>
      <c r="Q261" s="201"/>
      <c r="R261" s="201"/>
      <c r="S261" s="201"/>
      <c r="T261" s="202"/>
      <c r="AT261" s="203" t="s">
        <v>143</v>
      </c>
      <c r="AU261" s="203" t="s">
        <v>82</v>
      </c>
      <c r="AV261" s="13" t="s">
        <v>80</v>
      </c>
      <c r="AW261" s="13" t="s">
        <v>34</v>
      </c>
      <c r="AX261" s="13" t="s">
        <v>72</v>
      </c>
      <c r="AY261" s="203" t="s">
        <v>132</v>
      </c>
    </row>
    <row r="262" spans="1:65" s="13" customFormat="1" ht="11.25">
      <c r="B262" s="193"/>
      <c r="C262" s="194"/>
      <c r="D262" s="195" t="s">
        <v>143</v>
      </c>
      <c r="E262" s="196" t="s">
        <v>19</v>
      </c>
      <c r="F262" s="197" t="s">
        <v>203</v>
      </c>
      <c r="G262" s="194"/>
      <c r="H262" s="196" t="s">
        <v>19</v>
      </c>
      <c r="I262" s="198"/>
      <c r="J262" s="194"/>
      <c r="K262" s="194"/>
      <c r="L262" s="199"/>
      <c r="M262" s="200"/>
      <c r="N262" s="201"/>
      <c r="O262" s="201"/>
      <c r="P262" s="201"/>
      <c r="Q262" s="201"/>
      <c r="R262" s="201"/>
      <c r="S262" s="201"/>
      <c r="T262" s="202"/>
      <c r="AT262" s="203" t="s">
        <v>143</v>
      </c>
      <c r="AU262" s="203" t="s">
        <v>82</v>
      </c>
      <c r="AV262" s="13" t="s">
        <v>80</v>
      </c>
      <c r="AW262" s="13" t="s">
        <v>34</v>
      </c>
      <c r="AX262" s="13" t="s">
        <v>72</v>
      </c>
      <c r="AY262" s="203" t="s">
        <v>132</v>
      </c>
    </row>
    <row r="263" spans="1:65" s="14" customFormat="1" ht="11.25">
      <c r="B263" s="204"/>
      <c r="C263" s="205"/>
      <c r="D263" s="195" t="s">
        <v>143</v>
      </c>
      <c r="E263" s="206" t="s">
        <v>19</v>
      </c>
      <c r="F263" s="207" t="s">
        <v>204</v>
      </c>
      <c r="G263" s="205"/>
      <c r="H263" s="208">
        <v>7.36</v>
      </c>
      <c r="I263" s="209"/>
      <c r="J263" s="205"/>
      <c r="K263" s="205"/>
      <c r="L263" s="210"/>
      <c r="M263" s="211"/>
      <c r="N263" s="212"/>
      <c r="O263" s="212"/>
      <c r="P263" s="212"/>
      <c r="Q263" s="212"/>
      <c r="R263" s="212"/>
      <c r="S263" s="212"/>
      <c r="T263" s="213"/>
      <c r="AT263" s="214" t="s">
        <v>143</v>
      </c>
      <c r="AU263" s="214" t="s">
        <v>82</v>
      </c>
      <c r="AV263" s="14" t="s">
        <v>82</v>
      </c>
      <c r="AW263" s="14" t="s">
        <v>34</v>
      </c>
      <c r="AX263" s="14" t="s">
        <v>72</v>
      </c>
      <c r="AY263" s="214" t="s">
        <v>132</v>
      </c>
    </row>
    <row r="264" spans="1:65" s="13" customFormat="1" ht="11.25">
      <c r="B264" s="193"/>
      <c r="C264" s="194"/>
      <c r="D264" s="195" t="s">
        <v>143</v>
      </c>
      <c r="E264" s="196" t="s">
        <v>19</v>
      </c>
      <c r="F264" s="197" t="s">
        <v>242</v>
      </c>
      <c r="G264" s="194"/>
      <c r="H264" s="196" t="s">
        <v>19</v>
      </c>
      <c r="I264" s="198"/>
      <c r="J264" s="194"/>
      <c r="K264" s="194"/>
      <c r="L264" s="199"/>
      <c r="M264" s="200"/>
      <c r="N264" s="201"/>
      <c r="O264" s="201"/>
      <c r="P264" s="201"/>
      <c r="Q264" s="201"/>
      <c r="R264" s="201"/>
      <c r="S264" s="201"/>
      <c r="T264" s="202"/>
      <c r="AT264" s="203" t="s">
        <v>143</v>
      </c>
      <c r="AU264" s="203" t="s">
        <v>82</v>
      </c>
      <c r="AV264" s="13" t="s">
        <v>80</v>
      </c>
      <c r="AW264" s="13" t="s">
        <v>34</v>
      </c>
      <c r="AX264" s="13" t="s">
        <v>72</v>
      </c>
      <c r="AY264" s="203" t="s">
        <v>132</v>
      </c>
    </row>
    <row r="265" spans="1:65" s="14" customFormat="1" ht="11.25">
      <c r="B265" s="204"/>
      <c r="C265" s="205"/>
      <c r="D265" s="195" t="s">
        <v>143</v>
      </c>
      <c r="E265" s="206" t="s">
        <v>19</v>
      </c>
      <c r="F265" s="207" t="s">
        <v>223</v>
      </c>
      <c r="G265" s="205"/>
      <c r="H265" s="208">
        <v>1.125</v>
      </c>
      <c r="I265" s="209"/>
      <c r="J265" s="205"/>
      <c r="K265" s="205"/>
      <c r="L265" s="210"/>
      <c r="M265" s="211"/>
      <c r="N265" s="212"/>
      <c r="O265" s="212"/>
      <c r="P265" s="212"/>
      <c r="Q265" s="212"/>
      <c r="R265" s="212"/>
      <c r="S265" s="212"/>
      <c r="T265" s="213"/>
      <c r="AT265" s="214" t="s">
        <v>143</v>
      </c>
      <c r="AU265" s="214" t="s">
        <v>82</v>
      </c>
      <c r="AV265" s="14" t="s">
        <v>82</v>
      </c>
      <c r="AW265" s="14" t="s">
        <v>34</v>
      </c>
      <c r="AX265" s="14" t="s">
        <v>72</v>
      </c>
      <c r="AY265" s="214" t="s">
        <v>132</v>
      </c>
    </row>
    <row r="266" spans="1:65" s="14" customFormat="1" ht="11.25">
      <c r="B266" s="204"/>
      <c r="C266" s="205"/>
      <c r="D266" s="195" t="s">
        <v>143</v>
      </c>
      <c r="E266" s="206" t="s">
        <v>19</v>
      </c>
      <c r="F266" s="207" t="s">
        <v>224</v>
      </c>
      <c r="G266" s="205"/>
      <c r="H266" s="208">
        <v>1.4630000000000001</v>
      </c>
      <c r="I266" s="209"/>
      <c r="J266" s="205"/>
      <c r="K266" s="205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143</v>
      </c>
      <c r="AU266" s="214" t="s">
        <v>82</v>
      </c>
      <c r="AV266" s="14" t="s">
        <v>82</v>
      </c>
      <c r="AW266" s="14" t="s">
        <v>34</v>
      </c>
      <c r="AX266" s="14" t="s">
        <v>72</v>
      </c>
      <c r="AY266" s="214" t="s">
        <v>132</v>
      </c>
    </row>
    <row r="267" spans="1:65" s="16" customFormat="1" ht="11.25">
      <c r="B267" s="226"/>
      <c r="C267" s="227"/>
      <c r="D267" s="195" t="s">
        <v>143</v>
      </c>
      <c r="E267" s="228" t="s">
        <v>19</v>
      </c>
      <c r="F267" s="229" t="s">
        <v>192</v>
      </c>
      <c r="G267" s="227"/>
      <c r="H267" s="230">
        <v>191.20799999999997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AT267" s="236" t="s">
        <v>143</v>
      </c>
      <c r="AU267" s="236" t="s">
        <v>82</v>
      </c>
      <c r="AV267" s="16" t="s">
        <v>156</v>
      </c>
      <c r="AW267" s="16" t="s">
        <v>34</v>
      </c>
      <c r="AX267" s="16" t="s">
        <v>72</v>
      </c>
      <c r="AY267" s="236" t="s">
        <v>132</v>
      </c>
    </row>
    <row r="268" spans="1:65" s="13" customFormat="1" ht="11.25">
      <c r="B268" s="193"/>
      <c r="C268" s="194"/>
      <c r="D268" s="195" t="s">
        <v>143</v>
      </c>
      <c r="E268" s="196" t="s">
        <v>19</v>
      </c>
      <c r="F268" s="197" t="s">
        <v>248</v>
      </c>
      <c r="G268" s="194"/>
      <c r="H268" s="196" t="s">
        <v>19</v>
      </c>
      <c r="I268" s="198"/>
      <c r="J268" s="194"/>
      <c r="K268" s="194"/>
      <c r="L268" s="199"/>
      <c r="M268" s="200"/>
      <c r="N268" s="201"/>
      <c r="O268" s="201"/>
      <c r="P268" s="201"/>
      <c r="Q268" s="201"/>
      <c r="R268" s="201"/>
      <c r="S268" s="201"/>
      <c r="T268" s="202"/>
      <c r="AT268" s="203" t="s">
        <v>143</v>
      </c>
      <c r="AU268" s="203" t="s">
        <v>82</v>
      </c>
      <c r="AV268" s="13" t="s">
        <v>80</v>
      </c>
      <c r="AW268" s="13" t="s">
        <v>34</v>
      </c>
      <c r="AX268" s="13" t="s">
        <v>72</v>
      </c>
      <c r="AY268" s="203" t="s">
        <v>132</v>
      </c>
    </row>
    <row r="269" spans="1:65" s="14" customFormat="1" ht="11.25">
      <c r="B269" s="204"/>
      <c r="C269" s="205"/>
      <c r="D269" s="195" t="s">
        <v>143</v>
      </c>
      <c r="E269" s="206" t="s">
        <v>19</v>
      </c>
      <c r="F269" s="207" t="s">
        <v>249</v>
      </c>
      <c r="G269" s="205"/>
      <c r="H269" s="208">
        <v>128.708</v>
      </c>
      <c r="I269" s="209"/>
      <c r="J269" s="205"/>
      <c r="K269" s="205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143</v>
      </c>
      <c r="AU269" s="214" t="s">
        <v>82</v>
      </c>
      <c r="AV269" s="14" t="s">
        <v>82</v>
      </c>
      <c r="AW269" s="14" t="s">
        <v>34</v>
      </c>
      <c r="AX269" s="14" t="s">
        <v>72</v>
      </c>
      <c r="AY269" s="214" t="s">
        <v>132</v>
      </c>
    </row>
    <row r="270" spans="1:65" s="16" customFormat="1" ht="11.25">
      <c r="B270" s="226"/>
      <c r="C270" s="227"/>
      <c r="D270" s="195" t="s">
        <v>143</v>
      </c>
      <c r="E270" s="228" t="s">
        <v>19</v>
      </c>
      <c r="F270" s="229" t="s">
        <v>192</v>
      </c>
      <c r="G270" s="227"/>
      <c r="H270" s="230">
        <v>128.708</v>
      </c>
      <c r="I270" s="231"/>
      <c r="J270" s="227"/>
      <c r="K270" s="227"/>
      <c r="L270" s="232"/>
      <c r="M270" s="233"/>
      <c r="N270" s="234"/>
      <c r="O270" s="234"/>
      <c r="P270" s="234"/>
      <c r="Q270" s="234"/>
      <c r="R270" s="234"/>
      <c r="S270" s="234"/>
      <c r="T270" s="235"/>
      <c r="AT270" s="236" t="s">
        <v>143</v>
      </c>
      <c r="AU270" s="236" t="s">
        <v>82</v>
      </c>
      <c r="AV270" s="16" t="s">
        <v>156</v>
      </c>
      <c r="AW270" s="16" t="s">
        <v>34</v>
      </c>
      <c r="AX270" s="16" t="s">
        <v>72</v>
      </c>
      <c r="AY270" s="236" t="s">
        <v>132</v>
      </c>
    </row>
    <row r="271" spans="1:65" s="15" customFormat="1" ht="11.25">
      <c r="B271" s="215"/>
      <c r="C271" s="216"/>
      <c r="D271" s="195" t="s">
        <v>143</v>
      </c>
      <c r="E271" s="217" t="s">
        <v>19</v>
      </c>
      <c r="F271" s="218" t="s">
        <v>150</v>
      </c>
      <c r="G271" s="216"/>
      <c r="H271" s="219">
        <v>319.91599999999994</v>
      </c>
      <c r="I271" s="220"/>
      <c r="J271" s="216"/>
      <c r="K271" s="216"/>
      <c r="L271" s="221"/>
      <c r="M271" s="222"/>
      <c r="N271" s="223"/>
      <c r="O271" s="223"/>
      <c r="P271" s="223"/>
      <c r="Q271" s="223"/>
      <c r="R271" s="223"/>
      <c r="S271" s="223"/>
      <c r="T271" s="224"/>
      <c r="AT271" s="225" t="s">
        <v>143</v>
      </c>
      <c r="AU271" s="225" t="s">
        <v>82</v>
      </c>
      <c r="AV271" s="15" t="s">
        <v>139</v>
      </c>
      <c r="AW271" s="15" t="s">
        <v>34</v>
      </c>
      <c r="AX271" s="15" t="s">
        <v>80</v>
      </c>
      <c r="AY271" s="225" t="s">
        <v>132</v>
      </c>
    </row>
    <row r="272" spans="1:65" s="2" customFormat="1" ht="24.2" customHeight="1">
      <c r="A272" s="36"/>
      <c r="B272" s="37"/>
      <c r="C272" s="175" t="s">
        <v>260</v>
      </c>
      <c r="D272" s="175" t="s">
        <v>134</v>
      </c>
      <c r="E272" s="176" t="s">
        <v>261</v>
      </c>
      <c r="F272" s="177" t="s">
        <v>262</v>
      </c>
      <c r="G272" s="178" t="s">
        <v>263</v>
      </c>
      <c r="H272" s="179">
        <v>257.416</v>
      </c>
      <c r="I272" s="180"/>
      <c r="J272" s="181">
        <f>ROUND(I272*H272,2)</f>
        <v>0</v>
      </c>
      <c r="K272" s="177" t="s">
        <v>138</v>
      </c>
      <c r="L272" s="41"/>
      <c r="M272" s="182" t="s">
        <v>19</v>
      </c>
      <c r="N272" s="183" t="s">
        <v>43</v>
      </c>
      <c r="O272" s="66"/>
      <c r="P272" s="184">
        <f>O272*H272</f>
        <v>0</v>
      </c>
      <c r="Q272" s="184">
        <v>0</v>
      </c>
      <c r="R272" s="184">
        <f>Q272*H272</f>
        <v>0</v>
      </c>
      <c r="S272" s="184">
        <v>0</v>
      </c>
      <c r="T272" s="185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6" t="s">
        <v>139</v>
      </c>
      <c r="AT272" s="186" t="s">
        <v>134</v>
      </c>
      <c r="AU272" s="186" t="s">
        <v>82</v>
      </c>
      <c r="AY272" s="19" t="s">
        <v>132</v>
      </c>
      <c r="BE272" s="187">
        <f>IF(N272="základní",J272,0)</f>
        <v>0</v>
      </c>
      <c r="BF272" s="187">
        <f>IF(N272="snížená",J272,0)</f>
        <v>0</v>
      </c>
      <c r="BG272" s="187">
        <f>IF(N272="zákl. přenesená",J272,0)</f>
        <v>0</v>
      </c>
      <c r="BH272" s="187">
        <f>IF(N272="sníž. přenesená",J272,0)</f>
        <v>0</v>
      </c>
      <c r="BI272" s="187">
        <f>IF(N272="nulová",J272,0)</f>
        <v>0</v>
      </c>
      <c r="BJ272" s="19" t="s">
        <v>80</v>
      </c>
      <c r="BK272" s="187">
        <f>ROUND(I272*H272,2)</f>
        <v>0</v>
      </c>
      <c r="BL272" s="19" t="s">
        <v>139</v>
      </c>
      <c r="BM272" s="186" t="s">
        <v>264</v>
      </c>
    </row>
    <row r="273" spans="1:65" s="2" customFormat="1" ht="11.25">
      <c r="A273" s="36"/>
      <c r="B273" s="37"/>
      <c r="C273" s="38"/>
      <c r="D273" s="188" t="s">
        <v>141</v>
      </c>
      <c r="E273" s="38"/>
      <c r="F273" s="189" t="s">
        <v>265</v>
      </c>
      <c r="G273" s="38"/>
      <c r="H273" s="38"/>
      <c r="I273" s="190"/>
      <c r="J273" s="38"/>
      <c r="K273" s="38"/>
      <c r="L273" s="41"/>
      <c r="M273" s="191"/>
      <c r="N273" s="192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141</v>
      </c>
      <c r="AU273" s="19" t="s">
        <v>82</v>
      </c>
    </row>
    <row r="274" spans="1:65" s="14" customFormat="1" ht="11.25">
      <c r="B274" s="204"/>
      <c r="C274" s="205"/>
      <c r="D274" s="195" t="s">
        <v>143</v>
      </c>
      <c r="E274" s="206" t="s">
        <v>19</v>
      </c>
      <c r="F274" s="207" t="s">
        <v>266</v>
      </c>
      <c r="G274" s="205"/>
      <c r="H274" s="208">
        <v>257.416</v>
      </c>
      <c r="I274" s="209"/>
      <c r="J274" s="205"/>
      <c r="K274" s="205"/>
      <c r="L274" s="210"/>
      <c r="M274" s="211"/>
      <c r="N274" s="212"/>
      <c r="O274" s="212"/>
      <c r="P274" s="212"/>
      <c r="Q274" s="212"/>
      <c r="R274" s="212"/>
      <c r="S274" s="212"/>
      <c r="T274" s="213"/>
      <c r="AT274" s="214" t="s">
        <v>143</v>
      </c>
      <c r="AU274" s="214" t="s">
        <v>82</v>
      </c>
      <c r="AV274" s="14" t="s">
        <v>82</v>
      </c>
      <c r="AW274" s="14" t="s">
        <v>34</v>
      </c>
      <c r="AX274" s="14" t="s">
        <v>80</v>
      </c>
      <c r="AY274" s="214" t="s">
        <v>132</v>
      </c>
    </row>
    <row r="275" spans="1:65" s="2" customFormat="1" ht="24.2" customHeight="1">
      <c r="A275" s="36"/>
      <c r="B275" s="37"/>
      <c r="C275" s="175" t="s">
        <v>267</v>
      </c>
      <c r="D275" s="175" t="s">
        <v>134</v>
      </c>
      <c r="E275" s="176" t="s">
        <v>268</v>
      </c>
      <c r="F275" s="177" t="s">
        <v>269</v>
      </c>
      <c r="G275" s="178" t="s">
        <v>180</v>
      </c>
      <c r="H275" s="179">
        <v>74.313999999999993</v>
      </c>
      <c r="I275" s="180"/>
      <c r="J275" s="181">
        <f>ROUND(I275*H275,2)</f>
        <v>0</v>
      </c>
      <c r="K275" s="177" t="s">
        <v>138</v>
      </c>
      <c r="L275" s="41"/>
      <c r="M275" s="182" t="s">
        <v>19</v>
      </c>
      <c r="N275" s="183" t="s">
        <v>43</v>
      </c>
      <c r="O275" s="66"/>
      <c r="P275" s="184">
        <f>O275*H275</f>
        <v>0</v>
      </c>
      <c r="Q275" s="184">
        <v>0</v>
      </c>
      <c r="R275" s="184">
        <f>Q275*H275</f>
        <v>0</v>
      </c>
      <c r="S275" s="184">
        <v>0</v>
      </c>
      <c r="T275" s="185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6" t="s">
        <v>139</v>
      </c>
      <c r="AT275" s="186" t="s">
        <v>134</v>
      </c>
      <c r="AU275" s="186" t="s">
        <v>82</v>
      </c>
      <c r="AY275" s="19" t="s">
        <v>132</v>
      </c>
      <c r="BE275" s="187">
        <f>IF(N275="základní",J275,0)</f>
        <v>0</v>
      </c>
      <c r="BF275" s="187">
        <f>IF(N275="snížená",J275,0)</f>
        <v>0</v>
      </c>
      <c r="BG275" s="187">
        <f>IF(N275="zákl. přenesená",J275,0)</f>
        <v>0</v>
      </c>
      <c r="BH275" s="187">
        <f>IF(N275="sníž. přenesená",J275,0)</f>
        <v>0</v>
      </c>
      <c r="BI275" s="187">
        <f>IF(N275="nulová",J275,0)</f>
        <v>0</v>
      </c>
      <c r="BJ275" s="19" t="s">
        <v>80</v>
      </c>
      <c r="BK275" s="187">
        <f>ROUND(I275*H275,2)</f>
        <v>0</v>
      </c>
      <c r="BL275" s="19" t="s">
        <v>139</v>
      </c>
      <c r="BM275" s="186" t="s">
        <v>270</v>
      </c>
    </row>
    <row r="276" spans="1:65" s="2" customFormat="1" ht="11.25">
      <c r="A276" s="36"/>
      <c r="B276" s="37"/>
      <c r="C276" s="38"/>
      <c r="D276" s="188" t="s">
        <v>141</v>
      </c>
      <c r="E276" s="38"/>
      <c r="F276" s="189" t="s">
        <v>271</v>
      </c>
      <c r="G276" s="38"/>
      <c r="H276" s="38"/>
      <c r="I276" s="190"/>
      <c r="J276" s="38"/>
      <c r="K276" s="38"/>
      <c r="L276" s="41"/>
      <c r="M276" s="191"/>
      <c r="N276" s="192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141</v>
      </c>
      <c r="AU276" s="19" t="s">
        <v>82</v>
      </c>
    </row>
    <row r="277" spans="1:65" s="13" customFormat="1" ht="11.25">
      <c r="B277" s="193"/>
      <c r="C277" s="194"/>
      <c r="D277" s="195" t="s">
        <v>143</v>
      </c>
      <c r="E277" s="196" t="s">
        <v>19</v>
      </c>
      <c r="F277" s="197" t="s">
        <v>272</v>
      </c>
      <c r="G277" s="194"/>
      <c r="H277" s="196" t="s">
        <v>19</v>
      </c>
      <c r="I277" s="198"/>
      <c r="J277" s="194"/>
      <c r="K277" s="194"/>
      <c r="L277" s="199"/>
      <c r="M277" s="200"/>
      <c r="N277" s="201"/>
      <c r="O277" s="201"/>
      <c r="P277" s="201"/>
      <c r="Q277" s="201"/>
      <c r="R277" s="201"/>
      <c r="S277" s="201"/>
      <c r="T277" s="202"/>
      <c r="AT277" s="203" t="s">
        <v>143</v>
      </c>
      <c r="AU277" s="203" t="s">
        <v>82</v>
      </c>
      <c r="AV277" s="13" t="s">
        <v>80</v>
      </c>
      <c r="AW277" s="13" t="s">
        <v>34</v>
      </c>
      <c r="AX277" s="13" t="s">
        <v>72</v>
      </c>
      <c r="AY277" s="203" t="s">
        <v>132</v>
      </c>
    </row>
    <row r="278" spans="1:65" s="13" customFormat="1" ht="11.25">
      <c r="B278" s="193"/>
      <c r="C278" s="194"/>
      <c r="D278" s="195" t="s">
        <v>143</v>
      </c>
      <c r="E278" s="196" t="s">
        <v>19</v>
      </c>
      <c r="F278" s="197" t="s">
        <v>273</v>
      </c>
      <c r="G278" s="194"/>
      <c r="H278" s="196" t="s">
        <v>19</v>
      </c>
      <c r="I278" s="198"/>
      <c r="J278" s="194"/>
      <c r="K278" s="194"/>
      <c r="L278" s="199"/>
      <c r="M278" s="200"/>
      <c r="N278" s="201"/>
      <c r="O278" s="201"/>
      <c r="P278" s="201"/>
      <c r="Q278" s="201"/>
      <c r="R278" s="201"/>
      <c r="S278" s="201"/>
      <c r="T278" s="202"/>
      <c r="AT278" s="203" t="s">
        <v>143</v>
      </c>
      <c r="AU278" s="203" t="s">
        <v>82</v>
      </c>
      <c r="AV278" s="13" t="s">
        <v>80</v>
      </c>
      <c r="AW278" s="13" t="s">
        <v>34</v>
      </c>
      <c r="AX278" s="13" t="s">
        <v>72</v>
      </c>
      <c r="AY278" s="203" t="s">
        <v>132</v>
      </c>
    </row>
    <row r="279" spans="1:65" s="14" customFormat="1" ht="11.25">
      <c r="B279" s="204"/>
      <c r="C279" s="205"/>
      <c r="D279" s="195" t="s">
        <v>143</v>
      </c>
      <c r="E279" s="206" t="s">
        <v>19</v>
      </c>
      <c r="F279" s="207" t="s">
        <v>274</v>
      </c>
      <c r="G279" s="205"/>
      <c r="H279" s="208">
        <v>11.814</v>
      </c>
      <c r="I279" s="209"/>
      <c r="J279" s="205"/>
      <c r="K279" s="205"/>
      <c r="L279" s="210"/>
      <c r="M279" s="211"/>
      <c r="N279" s="212"/>
      <c r="O279" s="212"/>
      <c r="P279" s="212"/>
      <c r="Q279" s="212"/>
      <c r="R279" s="212"/>
      <c r="S279" s="212"/>
      <c r="T279" s="213"/>
      <c r="AT279" s="214" t="s">
        <v>143</v>
      </c>
      <c r="AU279" s="214" t="s">
        <v>82</v>
      </c>
      <c r="AV279" s="14" t="s">
        <v>82</v>
      </c>
      <c r="AW279" s="14" t="s">
        <v>34</v>
      </c>
      <c r="AX279" s="14" t="s">
        <v>72</v>
      </c>
      <c r="AY279" s="214" t="s">
        <v>132</v>
      </c>
    </row>
    <row r="280" spans="1:65" s="16" customFormat="1" ht="11.25">
      <c r="B280" s="226"/>
      <c r="C280" s="227"/>
      <c r="D280" s="195" t="s">
        <v>143</v>
      </c>
      <c r="E280" s="228" t="s">
        <v>19</v>
      </c>
      <c r="F280" s="229" t="s">
        <v>192</v>
      </c>
      <c r="G280" s="227"/>
      <c r="H280" s="230">
        <v>11.814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AT280" s="236" t="s">
        <v>143</v>
      </c>
      <c r="AU280" s="236" t="s">
        <v>82</v>
      </c>
      <c r="AV280" s="16" t="s">
        <v>156</v>
      </c>
      <c r="AW280" s="16" t="s">
        <v>34</v>
      </c>
      <c r="AX280" s="16" t="s">
        <v>72</v>
      </c>
      <c r="AY280" s="236" t="s">
        <v>132</v>
      </c>
    </row>
    <row r="281" spans="1:65" s="13" customFormat="1" ht="11.25">
      <c r="B281" s="193"/>
      <c r="C281" s="194"/>
      <c r="D281" s="195" t="s">
        <v>143</v>
      </c>
      <c r="E281" s="196" t="s">
        <v>19</v>
      </c>
      <c r="F281" s="197" t="s">
        <v>183</v>
      </c>
      <c r="G281" s="194"/>
      <c r="H281" s="196" t="s">
        <v>19</v>
      </c>
      <c r="I281" s="198"/>
      <c r="J281" s="194"/>
      <c r="K281" s="194"/>
      <c r="L281" s="199"/>
      <c r="M281" s="200"/>
      <c r="N281" s="201"/>
      <c r="O281" s="201"/>
      <c r="P281" s="201"/>
      <c r="Q281" s="201"/>
      <c r="R281" s="201"/>
      <c r="S281" s="201"/>
      <c r="T281" s="202"/>
      <c r="AT281" s="203" t="s">
        <v>143</v>
      </c>
      <c r="AU281" s="203" t="s">
        <v>82</v>
      </c>
      <c r="AV281" s="13" t="s">
        <v>80</v>
      </c>
      <c r="AW281" s="13" t="s">
        <v>34</v>
      </c>
      <c r="AX281" s="13" t="s">
        <v>72</v>
      </c>
      <c r="AY281" s="203" t="s">
        <v>132</v>
      </c>
    </row>
    <row r="282" spans="1:65" s="14" customFormat="1" ht="11.25">
      <c r="B282" s="204"/>
      <c r="C282" s="205"/>
      <c r="D282" s="195" t="s">
        <v>143</v>
      </c>
      <c r="E282" s="206" t="s">
        <v>19</v>
      </c>
      <c r="F282" s="207" t="s">
        <v>184</v>
      </c>
      <c r="G282" s="205"/>
      <c r="H282" s="208">
        <v>31.5</v>
      </c>
      <c r="I282" s="209"/>
      <c r="J282" s="205"/>
      <c r="K282" s="205"/>
      <c r="L282" s="210"/>
      <c r="M282" s="211"/>
      <c r="N282" s="212"/>
      <c r="O282" s="212"/>
      <c r="P282" s="212"/>
      <c r="Q282" s="212"/>
      <c r="R282" s="212"/>
      <c r="S282" s="212"/>
      <c r="T282" s="213"/>
      <c r="AT282" s="214" t="s">
        <v>143</v>
      </c>
      <c r="AU282" s="214" t="s">
        <v>82</v>
      </c>
      <c r="AV282" s="14" t="s">
        <v>82</v>
      </c>
      <c r="AW282" s="14" t="s">
        <v>34</v>
      </c>
      <c r="AX282" s="14" t="s">
        <v>72</v>
      </c>
      <c r="AY282" s="214" t="s">
        <v>132</v>
      </c>
    </row>
    <row r="283" spans="1:65" s="14" customFormat="1" ht="11.25">
      <c r="B283" s="204"/>
      <c r="C283" s="205"/>
      <c r="D283" s="195" t="s">
        <v>143</v>
      </c>
      <c r="E283" s="206" t="s">
        <v>19</v>
      </c>
      <c r="F283" s="207" t="s">
        <v>275</v>
      </c>
      <c r="G283" s="205"/>
      <c r="H283" s="208">
        <v>-21.6</v>
      </c>
      <c r="I283" s="209"/>
      <c r="J283" s="205"/>
      <c r="K283" s="205"/>
      <c r="L283" s="210"/>
      <c r="M283" s="211"/>
      <c r="N283" s="212"/>
      <c r="O283" s="212"/>
      <c r="P283" s="212"/>
      <c r="Q283" s="212"/>
      <c r="R283" s="212"/>
      <c r="S283" s="212"/>
      <c r="T283" s="213"/>
      <c r="AT283" s="214" t="s">
        <v>143</v>
      </c>
      <c r="AU283" s="214" t="s">
        <v>82</v>
      </c>
      <c r="AV283" s="14" t="s">
        <v>82</v>
      </c>
      <c r="AW283" s="14" t="s">
        <v>34</v>
      </c>
      <c r="AX283" s="14" t="s">
        <v>72</v>
      </c>
      <c r="AY283" s="214" t="s">
        <v>132</v>
      </c>
    </row>
    <row r="284" spans="1:65" s="16" customFormat="1" ht="11.25">
      <c r="B284" s="226"/>
      <c r="C284" s="227"/>
      <c r="D284" s="195" t="s">
        <v>143</v>
      </c>
      <c r="E284" s="228" t="s">
        <v>19</v>
      </c>
      <c r="F284" s="229" t="s">
        <v>192</v>
      </c>
      <c r="G284" s="227"/>
      <c r="H284" s="230">
        <v>9.8999999999999986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AT284" s="236" t="s">
        <v>143</v>
      </c>
      <c r="AU284" s="236" t="s">
        <v>82</v>
      </c>
      <c r="AV284" s="16" t="s">
        <v>156</v>
      </c>
      <c r="AW284" s="16" t="s">
        <v>34</v>
      </c>
      <c r="AX284" s="16" t="s">
        <v>72</v>
      </c>
      <c r="AY284" s="236" t="s">
        <v>132</v>
      </c>
    </row>
    <row r="285" spans="1:65" s="13" customFormat="1" ht="11.25">
      <c r="B285" s="193"/>
      <c r="C285" s="194"/>
      <c r="D285" s="195" t="s">
        <v>143</v>
      </c>
      <c r="E285" s="196" t="s">
        <v>19</v>
      </c>
      <c r="F285" s="197" t="s">
        <v>201</v>
      </c>
      <c r="G285" s="194"/>
      <c r="H285" s="196" t="s">
        <v>19</v>
      </c>
      <c r="I285" s="198"/>
      <c r="J285" s="194"/>
      <c r="K285" s="194"/>
      <c r="L285" s="199"/>
      <c r="M285" s="200"/>
      <c r="N285" s="201"/>
      <c r="O285" s="201"/>
      <c r="P285" s="201"/>
      <c r="Q285" s="201"/>
      <c r="R285" s="201"/>
      <c r="S285" s="201"/>
      <c r="T285" s="202"/>
      <c r="AT285" s="203" t="s">
        <v>143</v>
      </c>
      <c r="AU285" s="203" t="s">
        <v>82</v>
      </c>
      <c r="AV285" s="13" t="s">
        <v>80</v>
      </c>
      <c r="AW285" s="13" t="s">
        <v>34</v>
      </c>
      <c r="AX285" s="13" t="s">
        <v>72</v>
      </c>
      <c r="AY285" s="203" t="s">
        <v>132</v>
      </c>
    </row>
    <row r="286" spans="1:65" s="13" customFormat="1" ht="11.25">
      <c r="B286" s="193"/>
      <c r="C286" s="194"/>
      <c r="D286" s="195" t="s">
        <v>143</v>
      </c>
      <c r="E286" s="196" t="s">
        <v>19</v>
      </c>
      <c r="F286" s="197" t="s">
        <v>202</v>
      </c>
      <c r="G286" s="194"/>
      <c r="H286" s="196" t="s">
        <v>19</v>
      </c>
      <c r="I286" s="198"/>
      <c r="J286" s="194"/>
      <c r="K286" s="194"/>
      <c r="L286" s="199"/>
      <c r="M286" s="200"/>
      <c r="N286" s="201"/>
      <c r="O286" s="201"/>
      <c r="P286" s="201"/>
      <c r="Q286" s="201"/>
      <c r="R286" s="201"/>
      <c r="S286" s="201"/>
      <c r="T286" s="202"/>
      <c r="AT286" s="203" t="s">
        <v>143</v>
      </c>
      <c r="AU286" s="203" t="s">
        <v>82</v>
      </c>
      <c r="AV286" s="13" t="s">
        <v>80</v>
      </c>
      <c r="AW286" s="13" t="s">
        <v>34</v>
      </c>
      <c r="AX286" s="13" t="s">
        <v>72</v>
      </c>
      <c r="AY286" s="203" t="s">
        <v>132</v>
      </c>
    </row>
    <row r="287" spans="1:65" s="13" customFormat="1" ht="11.25">
      <c r="B287" s="193"/>
      <c r="C287" s="194"/>
      <c r="D287" s="195" t="s">
        <v>143</v>
      </c>
      <c r="E287" s="196" t="s">
        <v>19</v>
      </c>
      <c r="F287" s="197" t="s">
        <v>203</v>
      </c>
      <c r="G287" s="194"/>
      <c r="H287" s="196" t="s">
        <v>19</v>
      </c>
      <c r="I287" s="198"/>
      <c r="J287" s="194"/>
      <c r="K287" s="194"/>
      <c r="L287" s="199"/>
      <c r="M287" s="200"/>
      <c r="N287" s="201"/>
      <c r="O287" s="201"/>
      <c r="P287" s="201"/>
      <c r="Q287" s="201"/>
      <c r="R287" s="201"/>
      <c r="S287" s="201"/>
      <c r="T287" s="202"/>
      <c r="AT287" s="203" t="s">
        <v>143</v>
      </c>
      <c r="AU287" s="203" t="s">
        <v>82</v>
      </c>
      <c r="AV287" s="13" t="s">
        <v>80</v>
      </c>
      <c r="AW287" s="13" t="s">
        <v>34</v>
      </c>
      <c r="AX287" s="13" t="s">
        <v>72</v>
      </c>
      <c r="AY287" s="203" t="s">
        <v>132</v>
      </c>
    </row>
    <row r="288" spans="1:65" s="14" customFormat="1" ht="11.25">
      <c r="B288" s="204"/>
      <c r="C288" s="205"/>
      <c r="D288" s="195" t="s">
        <v>143</v>
      </c>
      <c r="E288" s="206" t="s">
        <v>19</v>
      </c>
      <c r="F288" s="207" t="s">
        <v>276</v>
      </c>
      <c r="G288" s="205"/>
      <c r="H288" s="208">
        <v>9.6</v>
      </c>
      <c r="I288" s="209"/>
      <c r="J288" s="205"/>
      <c r="K288" s="205"/>
      <c r="L288" s="210"/>
      <c r="M288" s="211"/>
      <c r="N288" s="212"/>
      <c r="O288" s="212"/>
      <c r="P288" s="212"/>
      <c r="Q288" s="212"/>
      <c r="R288" s="212"/>
      <c r="S288" s="212"/>
      <c r="T288" s="213"/>
      <c r="AT288" s="214" t="s">
        <v>143</v>
      </c>
      <c r="AU288" s="214" t="s">
        <v>82</v>
      </c>
      <c r="AV288" s="14" t="s">
        <v>82</v>
      </c>
      <c r="AW288" s="14" t="s">
        <v>34</v>
      </c>
      <c r="AX288" s="14" t="s">
        <v>72</v>
      </c>
      <c r="AY288" s="214" t="s">
        <v>132</v>
      </c>
    </row>
    <row r="289" spans="1:65" s="16" customFormat="1" ht="11.25">
      <c r="B289" s="226"/>
      <c r="C289" s="227"/>
      <c r="D289" s="195" t="s">
        <v>143</v>
      </c>
      <c r="E289" s="228" t="s">
        <v>19</v>
      </c>
      <c r="F289" s="229" t="s">
        <v>192</v>
      </c>
      <c r="G289" s="227"/>
      <c r="H289" s="230">
        <v>9.6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AT289" s="236" t="s">
        <v>143</v>
      </c>
      <c r="AU289" s="236" t="s">
        <v>82</v>
      </c>
      <c r="AV289" s="16" t="s">
        <v>156</v>
      </c>
      <c r="AW289" s="16" t="s">
        <v>34</v>
      </c>
      <c r="AX289" s="16" t="s">
        <v>72</v>
      </c>
      <c r="AY289" s="236" t="s">
        <v>132</v>
      </c>
    </row>
    <row r="290" spans="1:65" s="13" customFormat="1" ht="11.25">
      <c r="B290" s="193"/>
      <c r="C290" s="194"/>
      <c r="D290" s="195" t="s">
        <v>143</v>
      </c>
      <c r="E290" s="196" t="s">
        <v>19</v>
      </c>
      <c r="F290" s="197" t="s">
        <v>201</v>
      </c>
      <c r="G290" s="194"/>
      <c r="H290" s="196" t="s">
        <v>19</v>
      </c>
      <c r="I290" s="198"/>
      <c r="J290" s="194"/>
      <c r="K290" s="194"/>
      <c r="L290" s="199"/>
      <c r="M290" s="200"/>
      <c r="N290" s="201"/>
      <c r="O290" s="201"/>
      <c r="P290" s="201"/>
      <c r="Q290" s="201"/>
      <c r="R290" s="201"/>
      <c r="S290" s="201"/>
      <c r="T290" s="202"/>
      <c r="AT290" s="203" t="s">
        <v>143</v>
      </c>
      <c r="AU290" s="203" t="s">
        <v>82</v>
      </c>
      <c r="AV290" s="13" t="s">
        <v>80</v>
      </c>
      <c r="AW290" s="13" t="s">
        <v>34</v>
      </c>
      <c r="AX290" s="13" t="s">
        <v>72</v>
      </c>
      <c r="AY290" s="203" t="s">
        <v>132</v>
      </c>
    </row>
    <row r="291" spans="1:65" s="13" customFormat="1" ht="11.25">
      <c r="B291" s="193"/>
      <c r="C291" s="194"/>
      <c r="D291" s="195" t="s">
        <v>143</v>
      </c>
      <c r="E291" s="196" t="s">
        <v>19</v>
      </c>
      <c r="F291" s="197" t="s">
        <v>211</v>
      </c>
      <c r="G291" s="194"/>
      <c r="H291" s="196" t="s">
        <v>19</v>
      </c>
      <c r="I291" s="198"/>
      <c r="J291" s="194"/>
      <c r="K291" s="194"/>
      <c r="L291" s="199"/>
      <c r="M291" s="200"/>
      <c r="N291" s="201"/>
      <c r="O291" s="201"/>
      <c r="P291" s="201"/>
      <c r="Q291" s="201"/>
      <c r="R291" s="201"/>
      <c r="S291" s="201"/>
      <c r="T291" s="202"/>
      <c r="AT291" s="203" t="s">
        <v>143</v>
      </c>
      <c r="AU291" s="203" t="s">
        <v>82</v>
      </c>
      <c r="AV291" s="13" t="s">
        <v>80</v>
      </c>
      <c r="AW291" s="13" t="s">
        <v>34</v>
      </c>
      <c r="AX291" s="13" t="s">
        <v>72</v>
      </c>
      <c r="AY291" s="203" t="s">
        <v>132</v>
      </c>
    </row>
    <row r="292" spans="1:65" s="13" customFormat="1" ht="11.25">
      <c r="B292" s="193"/>
      <c r="C292" s="194"/>
      <c r="D292" s="195" t="s">
        <v>143</v>
      </c>
      <c r="E292" s="196" t="s">
        <v>19</v>
      </c>
      <c r="F292" s="197" t="s">
        <v>212</v>
      </c>
      <c r="G292" s="194"/>
      <c r="H292" s="196" t="s">
        <v>19</v>
      </c>
      <c r="I292" s="198"/>
      <c r="J292" s="194"/>
      <c r="K292" s="194"/>
      <c r="L292" s="199"/>
      <c r="M292" s="200"/>
      <c r="N292" s="201"/>
      <c r="O292" s="201"/>
      <c r="P292" s="201"/>
      <c r="Q292" s="201"/>
      <c r="R292" s="201"/>
      <c r="S292" s="201"/>
      <c r="T292" s="202"/>
      <c r="AT292" s="203" t="s">
        <v>143</v>
      </c>
      <c r="AU292" s="203" t="s">
        <v>82</v>
      </c>
      <c r="AV292" s="13" t="s">
        <v>80</v>
      </c>
      <c r="AW292" s="13" t="s">
        <v>34</v>
      </c>
      <c r="AX292" s="13" t="s">
        <v>72</v>
      </c>
      <c r="AY292" s="203" t="s">
        <v>132</v>
      </c>
    </row>
    <row r="293" spans="1:65" s="14" customFormat="1" ht="11.25">
      <c r="B293" s="204"/>
      <c r="C293" s="205"/>
      <c r="D293" s="195" t="s">
        <v>143</v>
      </c>
      <c r="E293" s="206" t="s">
        <v>19</v>
      </c>
      <c r="F293" s="207" t="s">
        <v>277</v>
      </c>
      <c r="G293" s="205"/>
      <c r="H293" s="208">
        <v>7.2</v>
      </c>
      <c r="I293" s="209"/>
      <c r="J293" s="205"/>
      <c r="K293" s="205"/>
      <c r="L293" s="210"/>
      <c r="M293" s="211"/>
      <c r="N293" s="212"/>
      <c r="O293" s="212"/>
      <c r="P293" s="212"/>
      <c r="Q293" s="212"/>
      <c r="R293" s="212"/>
      <c r="S293" s="212"/>
      <c r="T293" s="213"/>
      <c r="AT293" s="214" t="s">
        <v>143</v>
      </c>
      <c r="AU293" s="214" t="s">
        <v>82</v>
      </c>
      <c r="AV293" s="14" t="s">
        <v>82</v>
      </c>
      <c r="AW293" s="14" t="s">
        <v>34</v>
      </c>
      <c r="AX293" s="14" t="s">
        <v>72</v>
      </c>
      <c r="AY293" s="214" t="s">
        <v>132</v>
      </c>
    </row>
    <row r="294" spans="1:65" s="14" customFormat="1" ht="11.25">
      <c r="B294" s="204"/>
      <c r="C294" s="205"/>
      <c r="D294" s="195" t="s">
        <v>143</v>
      </c>
      <c r="E294" s="206" t="s">
        <v>19</v>
      </c>
      <c r="F294" s="207" t="s">
        <v>278</v>
      </c>
      <c r="G294" s="205"/>
      <c r="H294" s="208">
        <v>8.8000000000000007</v>
      </c>
      <c r="I294" s="209"/>
      <c r="J294" s="205"/>
      <c r="K294" s="205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143</v>
      </c>
      <c r="AU294" s="214" t="s">
        <v>82</v>
      </c>
      <c r="AV294" s="14" t="s">
        <v>82</v>
      </c>
      <c r="AW294" s="14" t="s">
        <v>34</v>
      </c>
      <c r="AX294" s="14" t="s">
        <v>72</v>
      </c>
      <c r="AY294" s="214" t="s">
        <v>132</v>
      </c>
    </row>
    <row r="295" spans="1:65" s="14" customFormat="1" ht="11.25">
      <c r="B295" s="204"/>
      <c r="C295" s="205"/>
      <c r="D295" s="195" t="s">
        <v>143</v>
      </c>
      <c r="E295" s="206" t="s">
        <v>19</v>
      </c>
      <c r="F295" s="207" t="s">
        <v>279</v>
      </c>
      <c r="G295" s="205"/>
      <c r="H295" s="208">
        <v>14.4</v>
      </c>
      <c r="I295" s="209"/>
      <c r="J295" s="205"/>
      <c r="K295" s="205"/>
      <c r="L295" s="210"/>
      <c r="M295" s="211"/>
      <c r="N295" s="212"/>
      <c r="O295" s="212"/>
      <c r="P295" s="212"/>
      <c r="Q295" s="212"/>
      <c r="R295" s="212"/>
      <c r="S295" s="212"/>
      <c r="T295" s="213"/>
      <c r="AT295" s="214" t="s">
        <v>143</v>
      </c>
      <c r="AU295" s="214" t="s">
        <v>82</v>
      </c>
      <c r="AV295" s="14" t="s">
        <v>82</v>
      </c>
      <c r="AW295" s="14" t="s">
        <v>34</v>
      </c>
      <c r="AX295" s="14" t="s">
        <v>72</v>
      </c>
      <c r="AY295" s="214" t="s">
        <v>132</v>
      </c>
    </row>
    <row r="296" spans="1:65" s="13" customFormat="1" ht="11.25">
      <c r="B296" s="193"/>
      <c r="C296" s="194"/>
      <c r="D296" s="195" t="s">
        <v>143</v>
      </c>
      <c r="E296" s="196" t="s">
        <v>19</v>
      </c>
      <c r="F296" s="197" t="s">
        <v>216</v>
      </c>
      <c r="G296" s="194"/>
      <c r="H296" s="196" t="s">
        <v>19</v>
      </c>
      <c r="I296" s="198"/>
      <c r="J296" s="194"/>
      <c r="K296" s="194"/>
      <c r="L296" s="199"/>
      <c r="M296" s="200"/>
      <c r="N296" s="201"/>
      <c r="O296" s="201"/>
      <c r="P296" s="201"/>
      <c r="Q296" s="201"/>
      <c r="R296" s="201"/>
      <c r="S296" s="201"/>
      <c r="T296" s="202"/>
      <c r="AT296" s="203" t="s">
        <v>143</v>
      </c>
      <c r="AU296" s="203" t="s">
        <v>82</v>
      </c>
      <c r="AV296" s="13" t="s">
        <v>80</v>
      </c>
      <c r="AW296" s="13" t="s">
        <v>34</v>
      </c>
      <c r="AX296" s="13" t="s">
        <v>72</v>
      </c>
      <c r="AY296" s="203" t="s">
        <v>132</v>
      </c>
    </row>
    <row r="297" spans="1:65" s="14" customFormat="1" ht="11.25">
      <c r="B297" s="204"/>
      <c r="C297" s="205"/>
      <c r="D297" s="195" t="s">
        <v>143</v>
      </c>
      <c r="E297" s="206" t="s">
        <v>19</v>
      </c>
      <c r="F297" s="207" t="s">
        <v>280</v>
      </c>
      <c r="G297" s="205"/>
      <c r="H297" s="208">
        <v>12.6</v>
      </c>
      <c r="I297" s="209"/>
      <c r="J297" s="205"/>
      <c r="K297" s="205"/>
      <c r="L297" s="210"/>
      <c r="M297" s="211"/>
      <c r="N297" s="212"/>
      <c r="O297" s="212"/>
      <c r="P297" s="212"/>
      <c r="Q297" s="212"/>
      <c r="R297" s="212"/>
      <c r="S297" s="212"/>
      <c r="T297" s="213"/>
      <c r="AT297" s="214" t="s">
        <v>143</v>
      </c>
      <c r="AU297" s="214" t="s">
        <v>82</v>
      </c>
      <c r="AV297" s="14" t="s">
        <v>82</v>
      </c>
      <c r="AW297" s="14" t="s">
        <v>34</v>
      </c>
      <c r="AX297" s="14" t="s">
        <v>72</v>
      </c>
      <c r="AY297" s="214" t="s">
        <v>132</v>
      </c>
    </row>
    <row r="298" spans="1:65" s="16" customFormat="1" ht="11.25">
      <c r="B298" s="226"/>
      <c r="C298" s="227"/>
      <c r="D298" s="195" t="s">
        <v>143</v>
      </c>
      <c r="E298" s="228" t="s">
        <v>19</v>
      </c>
      <c r="F298" s="229" t="s">
        <v>192</v>
      </c>
      <c r="G298" s="227"/>
      <c r="H298" s="230">
        <v>43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AT298" s="236" t="s">
        <v>143</v>
      </c>
      <c r="AU298" s="236" t="s">
        <v>82</v>
      </c>
      <c r="AV298" s="16" t="s">
        <v>156</v>
      </c>
      <c r="AW298" s="16" t="s">
        <v>34</v>
      </c>
      <c r="AX298" s="16" t="s">
        <v>72</v>
      </c>
      <c r="AY298" s="236" t="s">
        <v>132</v>
      </c>
    </row>
    <row r="299" spans="1:65" s="15" customFormat="1" ht="11.25">
      <c r="B299" s="215"/>
      <c r="C299" s="216"/>
      <c r="D299" s="195" t="s">
        <v>143</v>
      </c>
      <c r="E299" s="217" t="s">
        <v>19</v>
      </c>
      <c r="F299" s="218" t="s">
        <v>150</v>
      </c>
      <c r="G299" s="216"/>
      <c r="H299" s="219">
        <v>74.314000000000007</v>
      </c>
      <c r="I299" s="220"/>
      <c r="J299" s="216"/>
      <c r="K299" s="216"/>
      <c r="L299" s="221"/>
      <c r="M299" s="222"/>
      <c r="N299" s="223"/>
      <c r="O299" s="223"/>
      <c r="P299" s="223"/>
      <c r="Q299" s="223"/>
      <c r="R299" s="223"/>
      <c r="S299" s="223"/>
      <c r="T299" s="224"/>
      <c r="AT299" s="225" t="s">
        <v>143</v>
      </c>
      <c r="AU299" s="225" t="s">
        <v>82</v>
      </c>
      <c r="AV299" s="15" t="s">
        <v>139</v>
      </c>
      <c r="AW299" s="15" t="s">
        <v>34</v>
      </c>
      <c r="AX299" s="15" t="s">
        <v>80</v>
      </c>
      <c r="AY299" s="225" t="s">
        <v>132</v>
      </c>
    </row>
    <row r="300" spans="1:65" s="2" customFormat="1" ht="16.5" customHeight="1">
      <c r="A300" s="36"/>
      <c r="B300" s="37"/>
      <c r="C300" s="237" t="s">
        <v>281</v>
      </c>
      <c r="D300" s="237" t="s">
        <v>282</v>
      </c>
      <c r="E300" s="238" t="s">
        <v>283</v>
      </c>
      <c r="F300" s="239" t="s">
        <v>284</v>
      </c>
      <c r="G300" s="240" t="s">
        <v>263</v>
      </c>
      <c r="H300" s="241">
        <v>17.721</v>
      </c>
      <c r="I300" s="242"/>
      <c r="J300" s="243">
        <f>ROUND(I300*H300,2)</f>
        <v>0</v>
      </c>
      <c r="K300" s="239" t="s">
        <v>138</v>
      </c>
      <c r="L300" s="244"/>
      <c r="M300" s="245" t="s">
        <v>19</v>
      </c>
      <c r="N300" s="246" t="s">
        <v>43</v>
      </c>
      <c r="O300" s="66"/>
      <c r="P300" s="184">
        <f>O300*H300</f>
        <v>0</v>
      </c>
      <c r="Q300" s="184">
        <v>1</v>
      </c>
      <c r="R300" s="184">
        <f>Q300*H300</f>
        <v>17.721</v>
      </c>
      <c r="S300" s="184">
        <v>0</v>
      </c>
      <c r="T300" s="185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6" t="s">
        <v>196</v>
      </c>
      <c r="AT300" s="186" t="s">
        <v>282</v>
      </c>
      <c r="AU300" s="186" t="s">
        <v>82</v>
      </c>
      <c r="AY300" s="19" t="s">
        <v>132</v>
      </c>
      <c r="BE300" s="187">
        <f>IF(N300="základní",J300,0)</f>
        <v>0</v>
      </c>
      <c r="BF300" s="187">
        <f>IF(N300="snížená",J300,0)</f>
        <v>0</v>
      </c>
      <c r="BG300" s="187">
        <f>IF(N300="zákl. přenesená",J300,0)</f>
        <v>0</v>
      </c>
      <c r="BH300" s="187">
        <f>IF(N300="sníž. přenesená",J300,0)</f>
        <v>0</v>
      </c>
      <c r="BI300" s="187">
        <f>IF(N300="nulová",J300,0)</f>
        <v>0</v>
      </c>
      <c r="BJ300" s="19" t="s">
        <v>80</v>
      </c>
      <c r="BK300" s="187">
        <f>ROUND(I300*H300,2)</f>
        <v>0</v>
      </c>
      <c r="BL300" s="19" t="s">
        <v>139</v>
      </c>
      <c r="BM300" s="186" t="s">
        <v>285</v>
      </c>
    </row>
    <row r="301" spans="1:65" s="13" customFormat="1" ht="11.25">
      <c r="B301" s="193"/>
      <c r="C301" s="194"/>
      <c r="D301" s="195" t="s">
        <v>143</v>
      </c>
      <c r="E301" s="196" t="s">
        <v>19</v>
      </c>
      <c r="F301" s="197" t="s">
        <v>272</v>
      </c>
      <c r="G301" s="194"/>
      <c r="H301" s="196" t="s">
        <v>19</v>
      </c>
      <c r="I301" s="198"/>
      <c r="J301" s="194"/>
      <c r="K301" s="194"/>
      <c r="L301" s="199"/>
      <c r="M301" s="200"/>
      <c r="N301" s="201"/>
      <c r="O301" s="201"/>
      <c r="P301" s="201"/>
      <c r="Q301" s="201"/>
      <c r="R301" s="201"/>
      <c r="S301" s="201"/>
      <c r="T301" s="202"/>
      <c r="AT301" s="203" t="s">
        <v>143</v>
      </c>
      <c r="AU301" s="203" t="s">
        <v>82</v>
      </c>
      <c r="AV301" s="13" t="s">
        <v>80</v>
      </c>
      <c r="AW301" s="13" t="s">
        <v>34</v>
      </c>
      <c r="AX301" s="13" t="s">
        <v>72</v>
      </c>
      <c r="AY301" s="203" t="s">
        <v>132</v>
      </c>
    </row>
    <row r="302" spans="1:65" s="13" customFormat="1" ht="11.25">
      <c r="B302" s="193"/>
      <c r="C302" s="194"/>
      <c r="D302" s="195" t="s">
        <v>143</v>
      </c>
      <c r="E302" s="196" t="s">
        <v>19</v>
      </c>
      <c r="F302" s="197" t="s">
        <v>273</v>
      </c>
      <c r="G302" s="194"/>
      <c r="H302" s="196" t="s">
        <v>19</v>
      </c>
      <c r="I302" s="198"/>
      <c r="J302" s="194"/>
      <c r="K302" s="194"/>
      <c r="L302" s="199"/>
      <c r="M302" s="200"/>
      <c r="N302" s="201"/>
      <c r="O302" s="201"/>
      <c r="P302" s="201"/>
      <c r="Q302" s="201"/>
      <c r="R302" s="201"/>
      <c r="S302" s="201"/>
      <c r="T302" s="202"/>
      <c r="AT302" s="203" t="s">
        <v>143</v>
      </c>
      <c r="AU302" s="203" t="s">
        <v>82</v>
      </c>
      <c r="AV302" s="13" t="s">
        <v>80</v>
      </c>
      <c r="AW302" s="13" t="s">
        <v>34</v>
      </c>
      <c r="AX302" s="13" t="s">
        <v>72</v>
      </c>
      <c r="AY302" s="203" t="s">
        <v>132</v>
      </c>
    </row>
    <row r="303" spans="1:65" s="14" customFormat="1" ht="11.25">
      <c r="B303" s="204"/>
      <c r="C303" s="205"/>
      <c r="D303" s="195" t="s">
        <v>143</v>
      </c>
      <c r="E303" s="206" t="s">
        <v>19</v>
      </c>
      <c r="F303" s="207" t="s">
        <v>274</v>
      </c>
      <c r="G303" s="205"/>
      <c r="H303" s="208">
        <v>11.814</v>
      </c>
      <c r="I303" s="209"/>
      <c r="J303" s="205"/>
      <c r="K303" s="205"/>
      <c r="L303" s="210"/>
      <c r="M303" s="211"/>
      <c r="N303" s="212"/>
      <c r="O303" s="212"/>
      <c r="P303" s="212"/>
      <c r="Q303" s="212"/>
      <c r="R303" s="212"/>
      <c r="S303" s="212"/>
      <c r="T303" s="213"/>
      <c r="AT303" s="214" t="s">
        <v>143</v>
      </c>
      <c r="AU303" s="214" t="s">
        <v>82</v>
      </c>
      <c r="AV303" s="14" t="s">
        <v>82</v>
      </c>
      <c r="AW303" s="14" t="s">
        <v>34</v>
      </c>
      <c r="AX303" s="14" t="s">
        <v>72</v>
      </c>
      <c r="AY303" s="214" t="s">
        <v>132</v>
      </c>
    </row>
    <row r="304" spans="1:65" s="15" customFormat="1" ht="11.25">
      <c r="B304" s="215"/>
      <c r="C304" s="216"/>
      <c r="D304" s="195" t="s">
        <v>143</v>
      </c>
      <c r="E304" s="217" t="s">
        <v>19</v>
      </c>
      <c r="F304" s="218" t="s">
        <v>150</v>
      </c>
      <c r="G304" s="216"/>
      <c r="H304" s="219">
        <v>11.814</v>
      </c>
      <c r="I304" s="220"/>
      <c r="J304" s="216"/>
      <c r="K304" s="216"/>
      <c r="L304" s="221"/>
      <c r="M304" s="222"/>
      <c r="N304" s="223"/>
      <c r="O304" s="223"/>
      <c r="P304" s="223"/>
      <c r="Q304" s="223"/>
      <c r="R304" s="223"/>
      <c r="S304" s="223"/>
      <c r="T304" s="224"/>
      <c r="AT304" s="225" t="s">
        <v>143</v>
      </c>
      <c r="AU304" s="225" t="s">
        <v>82</v>
      </c>
      <c r="AV304" s="15" t="s">
        <v>139</v>
      </c>
      <c r="AW304" s="15" t="s">
        <v>34</v>
      </c>
      <c r="AX304" s="15" t="s">
        <v>72</v>
      </c>
      <c r="AY304" s="225" t="s">
        <v>132</v>
      </c>
    </row>
    <row r="305" spans="1:65" s="14" customFormat="1" ht="11.25">
      <c r="B305" s="204"/>
      <c r="C305" s="205"/>
      <c r="D305" s="195" t="s">
        <v>143</v>
      </c>
      <c r="E305" s="206" t="s">
        <v>19</v>
      </c>
      <c r="F305" s="207" t="s">
        <v>286</v>
      </c>
      <c r="G305" s="205"/>
      <c r="H305" s="208">
        <v>17.721</v>
      </c>
      <c r="I305" s="209"/>
      <c r="J305" s="205"/>
      <c r="K305" s="205"/>
      <c r="L305" s="210"/>
      <c r="M305" s="211"/>
      <c r="N305" s="212"/>
      <c r="O305" s="212"/>
      <c r="P305" s="212"/>
      <c r="Q305" s="212"/>
      <c r="R305" s="212"/>
      <c r="S305" s="212"/>
      <c r="T305" s="213"/>
      <c r="AT305" s="214" t="s">
        <v>143</v>
      </c>
      <c r="AU305" s="214" t="s">
        <v>82</v>
      </c>
      <c r="AV305" s="14" t="s">
        <v>82</v>
      </c>
      <c r="AW305" s="14" t="s">
        <v>34</v>
      </c>
      <c r="AX305" s="14" t="s">
        <v>80</v>
      </c>
      <c r="AY305" s="214" t="s">
        <v>132</v>
      </c>
    </row>
    <row r="306" spans="1:65" s="2" customFormat="1" ht="37.9" customHeight="1">
      <c r="A306" s="36"/>
      <c r="B306" s="37"/>
      <c r="C306" s="175" t="s">
        <v>287</v>
      </c>
      <c r="D306" s="175" t="s">
        <v>134</v>
      </c>
      <c r="E306" s="176" t="s">
        <v>288</v>
      </c>
      <c r="F306" s="177" t="s">
        <v>289</v>
      </c>
      <c r="G306" s="178" t="s">
        <v>180</v>
      </c>
      <c r="H306" s="179">
        <v>3.68</v>
      </c>
      <c r="I306" s="180"/>
      <c r="J306" s="181">
        <f>ROUND(I306*H306,2)</f>
        <v>0</v>
      </c>
      <c r="K306" s="177" t="s">
        <v>138</v>
      </c>
      <c r="L306" s="41"/>
      <c r="M306" s="182" t="s">
        <v>19</v>
      </c>
      <c r="N306" s="183" t="s">
        <v>43</v>
      </c>
      <c r="O306" s="66"/>
      <c r="P306" s="184">
        <f>O306*H306</f>
        <v>0</v>
      </c>
      <c r="Q306" s="184">
        <v>0</v>
      </c>
      <c r="R306" s="184">
        <f>Q306*H306</f>
        <v>0</v>
      </c>
      <c r="S306" s="184">
        <v>0</v>
      </c>
      <c r="T306" s="185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6" t="s">
        <v>139</v>
      </c>
      <c r="AT306" s="186" t="s">
        <v>134</v>
      </c>
      <c r="AU306" s="186" t="s">
        <v>82</v>
      </c>
      <c r="AY306" s="19" t="s">
        <v>132</v>
      </c>
      <c r="BE306" s="187">
        <f>IF(N306="základní",J306,0)</f>
        <v>0</v>
      </c>
      <c r="BF306" s="187">
        <f>IF(N306="snížená",J306,0)</f>
        <v>0</v>
      </c>
      <c r="BG306" s="187">
        <f>IF(N306="zákl. přenesená",J306,0)</f>
        <v>0</v>
      </c>
      <c r="BH306" s="187">
        <f>IF(N306="sníž. přenesená",J306,0)</f>
        <v>0</v>
      </c>
      <c r="BI306" s="187">
        <f>IF(N306="nulová",J306,0)</f>
        <v>0</v>
      </c>
      <c r="BJ306" s="19" t="s">
        <v>80</v>
      </c>
      <c r="BK306" s="187">
        <f>ROUND(I306*H306,2)</f>
        <v>0</v>
      </c>
      <c r="BL306" s="19" t="s">
        <v>139</v>
      </c>
      <c r="BM306" s="186" t="s">
        <v>290</v>
      </c>
    </row>
    <row r="307" spans="1:65" s="2" customFormat="1" ht="11.25">
      <c r="A307" s="36"/>
      <c r="B307" s="37"/>
      <c r="C307" s="38"/>
      <c r="D307" s="188" t="s">
        <v>141</v>
      </c>
      <c r="E307" s="38"/>
      <c r="F307" s="189" t="s">
        <v>291</v>
      </c>
      <c r="G307" s="38"/>
      <c r="H307" s="38"/>
      <c r="I307" s="190"/>
      <c r="J307" s="38"/>
      <c r="K307" s="38"/>
      <c r="L307" s="41"/>
      <c r="M307" s="191"/>
      <c r="N307" s="192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9" t="s">
        <v>141</v>
      </c>
      <c r="AU307" s="19" t="s">
        <v>82</v>
      </c>
    </row>
    <row r="308" spans="1:65" s="13" customFormat="1" ht="11.25">
      <c r="B308" s="193"/>
      <c r="C308" s="194"/>
      <c r="D308" s="195" t="s">
        <v>143</v>
      </c>
      <c r="E308" s="196" t="s">
        <v>19</v>
      </c>
      <c r="F308" s="197" t="s">
        <v>201</v>
      </c>
      <c r="G308" s="194"/>
      <c r="H308" s="196" t="s">
        <v>19</v>
      </c>
      <c r="I308" s="198"/>
      <c r="J308" s="194"/>
      <c r="K308" s="194"/>
      <c r="L308" s="199"/>
      <c r="M308" s="200"/>
      <c r="N308" s="201"/>
      <c r="O308" s="201"/>
      <c r="P308" s="201"/>
      <c r="Q308" s="201"/>
      <c r="R308" s="201"/>
      <c r="S308" s="201"/>
      <c r="T308" s="202"/>
      <c r="AT308" s="203" t="s">
        <v>143</v>
      </c>
      <c r="AU308" s="203" t="s">
        <v>82</v>
      </c>
      <c r="AV308" s="13" t="s">
        <v>80</v>
      </c>
      <c r="AW308" s="13" t="s">
        <v>34</v>
      </c>
      <c r="AX308" s="13" t="s">
        <v>72</v>
      </c>
      <c r="AY308" s="203" t="s">
        <v>132</v>
      </c>
    </row>
    <row r="309" spans="1:65" s="13" customFormat="1" ht="11.25">
      <c r="B309" s="193"/>
      <c r="C309" s="194"/>
      <c r="D309" s="195" t="s">
        <v>143</v>
      </c>
      <c r="E309" s="196" t="s">
        <v>19</v>
      </c>
      <c r="F309" s="197" t="s">
        <v>202</v>
      </c>
      <c r="G309" s="194"/>
      <c r="H309" s="196" t="s">
        <v>19</v>
      </c>
      <c r="I309" s="198"/>
      <c r="J309" s="194"/>
      <c r="K309" s="194"/>
      <c r="L309" s="199"/>
      <c r="M309" s="200"/>
      <c r="N309" s="201"/>
      <c r="O309" s="201"/>
      <c r="P309" s="201"/>
      <c r="Q309" s="201"/>
      <c r="R309" s="201"/>
      <c r="S309" s="201"/>
      <c r="T309" s="202"/>
      <c r="AT309" s="203" t="s">
        <v>143</v>
      </c>
      <c r="AU309" s="203" t="s">
        <v>82</v>
      </c>
      <c r="AV309" s="13" t="s">
        <v>80</v>
      </c>
      <c r="AW309" s="13" t="s">
        <v>34</v>
      </c>
      <c r="AX309" s="13" t="s">
        <v>72</v>
      </c>
      <c r="AY309" s="203" t="s">
        <v>132</v>
      </c>
    </row>
    <row r="310" spans="1:65" s="13" customFormat="1" ht="11.25">
      <c r="B310" s="193"/>
      <c r="C310" s="194"/>
      <c r="D310" s="195" t="s">
        <v>143</v>
      </c>
      <c r="E310" s="196" t="s">
        <v>19</v>
      </c>
      <c r="F310" s="197" t="s">
        <v>203</v>
      </c>
      <c r="G310" s="194"/>
      <c r="H310" s="196" t="s">
        <v>19</v>
      </c>
      <c r="I310" s="198"/>
      <c r="J310" s="194"/>
      <c r="K310" s="194"/>
      <c r="L310" s="199"/>
      <c r="M310" s="200"/>
      <c r="N310" s="201"/>
      <c r="O310" s="201"/>
      <c r="P310" s="201"/>
      <c r="Q310" s="201"/>
      <c r="R310" s="201"/>
      <c r="S310" s="201"/>
      <c r="T310" s="202"/>
      <c r="AT310" s="203" t="s">
        <v>143</v>
      </c>
      <c r="AU310" s="203" t="s">
        <v>82</v>
      </c>
      <c r="AV310" s="13" t="s">
        <v>80</v>
      </c>
      <c r="AW310" s="13" t="s">
        <v>34</v>
      </c>
      <c r="AX310" s="13" t="s">
        <v>72</v>
      </c>
      <c r="AY310" s="203" t="s">
        <v>132</v>
      </c>
    </row>
    <row r="311" spans="1:65" s="14" customFormat="1" ht="11.25">
      <c r="B311" s="204"/>
      <c r="C311" s="205"/>
      <c r="D311" s="195" t="s">
        <v>143</v>
      </c>
      <c r="E311" s="206" t="s">
        <v>19</v>
      </c>
      <c r="F311" s="207" t="s">
        <v>292</v>
      </c>
      <c r="G311" s="205"/>
      <c r="H311" s="208">
        <v>3.68</v>
      </c>
      <c r="I311" s="209"/>
      <c r="J311" s="205"/>
      <c r="K311" s="205"/>
      <c r="L311" s="210"/>
      <c r="M311" s="211"/>
      <c r="N311" s="212"/>
      <c r="O311" s="212"/>
      <c r="P311" s="212"/>
      <c r="Q311" s="212"/>
      <c r="R311" s="212"/>
      <c r="S311" s="212"/>
      <c r="T311" s="213"/>
      <c r="AT311" s="214" t="s">
        <v>143</v>
      </c>
      <c r="AU311" s="214" t="s">
        <v>82</v>
      </c>
      <c r="AV311" s="14" t="s">
        <v>82</v>
      </c>
      <c r="AW311" s="14" t="s">
        <v>34</v>
      </c>
      <c r="AX311" s="14" t="s">
        <v>72</v>
      </c>
      <c r="AY311" s="214" t="s">
        <v>132</v>
      </c>
    </row>
    <row r="312" spans="1:65" s="15" customFormat="1" ht="11.25">
      <c r="B312" s="215"/>
      <c r="C312" s="216"/>
      <c r="D312" s="195" t="s">
        <v>143</v>
      </c>
      <c r="E312" s="217" t="s">
        <v>19</v>
      </c>
      <c r="F312" s="218" t="s">
        <v>150</v>
      </c>
      <c r="G312" s="216"/>
      <c r="H312" s="219">
        <v>3.68</v>
      </c>
      <c r="I312" s="220"/>
      <c r="J312" s="216"/>
      <c r="K312" s="216"/>
      <c r="L312" s="221"/>
      <c r="M312" s="222"/>
      <c r="N312" s="223"/>
      <c r="O312" s="223"/>
      <c r="P312" s="223"/>
      <c r="Q312" s="223"/>
      <c r="R312" s="223"/>
      <c r="S312" s="223"/>
      <c r="T312" s="224"/>
      <c r="AT312" s="225" t="s">
        <v>143</v>
      </c>
      <c r="AU312" s="225" t="s">
        <v>82</v>
      </c>
      <c r="AV312" s="15" t="s">
        <v>139</v>
      </c>
      <c r="AW312" s="15" t="s">
        <v>34</v>
      </c>
      <c r="AX312" s="15" t="s">
        <v>80</v>
      </c>
      <c r="AY312" s="225" t="s">
        <v>132</v>
      </c>
    </row>
    <row r="313" spans="1:65" s="2" customFormat="1" ht="16.5" customHeight="1">
      <c r="A313" s="36"/>
      <c r="B313" s="37"/>
      <c r="C313" s="237" t="s">
        <v>7</v>
      </c>
      <c r="D313" s="237" t="s">
        <v>282</v>
      </c>
      <c r="E313" s="238" t="s">
        <v>293</v>
      </c>
      <c r="F313" s="239" t="s">
        <v>294</v>
      </c>
      <c r="G313" s="240" t="s">
        <v>263</v>
      </c>
      <c r="H313" s="241">
        <v>7.36</v>
      </c>
      <c r="I313" s="242"/>
      <c r="J313" s="243">
        <f>ROUND(I313*H313,2)</f>
        <v>0</v>
      </c>
      <c r="K313" s="239" t="s">
        <v>138</v>
      </c>
      <c r="L313" s="244"/>
      <c r="M313" s="245" t="s">
        <v>19</v>
      </c>
      <c r="N313" s="246" t="s">
        <v>43</v>
      </c>
      <c r="O313" s="66"/>
      <c r="P313" s="184">
        <f>O313*H313</f>
        <v>0</v>
      </c>
      <c r="Q313" s="184">
        <v>1</v>
      </c>
      <c r="R313" s="184">
        <f>Q313*H313</f>
        <v>7.36</v>
      </c>
      <c r="S313" s="184">
        <v>0</v>
      </c>
      <c r="T313" s="185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6" t="s">
        <v>196</v>
      </c>
      <c r="AT313" s="186" t="s">
        <v>282</v>
      </c>
      <c r="AU313" s="186" t="s">
        <v>82</v>
      </c>
      <c r="AY313" s="19" t="s">
        <v>132</v>
      </c>
      <c r="BE313" s="187">
        <f>IF(N313="základní",J313,0)</f>
        <v>0</v>
      </c>
      <c r="BF313" s="187">
        <f>IF(N313="snížená",J313,0)</f>
        <v>0</v>
      </c>
      <c r="BG313" s="187">
        <f>IF(N313="zákl. přenesená",J313,0)</f>
        <v>0</v>
      </c>
      <c r="BH313" s="187">
        <f>IF(N313="sníž. přenesená",J313,0)</f>
        <v>0</v>
      </c>
      <c r="BI313" s="187">
        <f>IF(N313="nulová",J313,0)</f>
        <v>0</v>
      </c>
      <c r="BJ313" s="19" t="s">
        <v>80</v>
      </c>
      <c r="BK313" s="187">
        <f>ROUND(I313*H313,2)</f>
        <v>0</v>
      </c>
      <c r="BL313" s="19" t="s">
        <v>139</v>
      </c>
      <c r="BM313" s="186" t="s">
        <v>295</v>
      </c>
    </row>
    <row r="314" spans="1:65" s="14" customFormat="1" ht="11.25">
      <c r="B314" s="204"/>
      <c r="C314" s="205"/>
      <c r="D314" s="195" t="s">
        <v>143</v>
      </c>
      <c r="E314" s="206" t="s">
        <v>19</v>
      </c>
      <c r="F314" s="207" t="s">
        <v>296</v>
      </c>
      <c r="G314" s="205"/>
      <c r="H314" s="208">
        <v>7.36</v>
      </c>
      <c r="I314" s="209"/>
      <c r="J314" s="205"/>
      <c r="K314" s="205"/>
      <c r="L314" s="210"/>
      <c r="M314" s="211"/>
      <c r="N314" s="212"/>
      <c r="O314" s="212"/>
      <c r="P314" s="212"/>
      <c r="Q314" s="212"/>
      <c r="R314" s="212"/>
      <c r="S314" s="212"/>
      <c r="T314" s="213"/>
      <c r="AT314" s="214" t="s">
        <v>143</v>
      </c>
      <c r="AU314" s="214" t="s">
        <v>82</v>
      </c>
      <c r="AV314" s="14" t="s">
        <v>82</v>
      </c>
      <c r="AW314" s="14" t="s">
        <v>34</v>
      </c>
      <c r="AX314" s="14" t="s">
        <v>80</v>
      </c>
      <c r="AY314" s="214" t="s">
        <v>132</v>
      </c>
    </row>
    <row r="315" spans="1:65" s="2" customFormat="1" ht="37.9" customHeight="1">
      <c r="A315" s="36"/>
      <c r="B315" s="37"/>
      <c r="C315" s="175" t="s">
        <v>297</v>
      </c>
      <c r="D315" s="175" t="s">
        <v>134</v>
      </c>
      <c r="E315" s="176" t="s">
        <v>298</v>
      </c>
      <c r="F315" s="177" t="s">
        <v>299</v>
      </c>
      <c r="G315" s="178" t="s">
        <v>180</v>
      </c>
      <c r="H315" s="179">
        <v>27.28</v>
      </c>
      <c r="I315" s="180"/>
      <c r="J315" s="181">
        <f>ROUND(I315*H315,2)</f>
        <v>0</v>
      </c>
      <c r="K315" s="177" t="s">
        <v>138</v>
      </c>
      <c r="L315" s="41"/>
      <c r="M315" s="182" t="s">
        <v>19</v>
      </c>
      <c r="N315" s="183" t="s">
        <v>43</v>
      </c>
      <c r="O315" s="66"/>
      <c r="P315" s="184">
        <f>O315*H315</f>
        <v>0</v>
      </c>
      <c r="Q315" s="184">
        <v>0</v>
      </c>
      <c r="R315" s="184">
        <f>Q315*H315</f>
        <v>0</v>
      </c>
      <c r="S315" s="184">
        <v>0</v>
      </c>
      <c r="T315" s="185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6" t="s">
        <v>139</v>
      </c>
      <c r="AT315" s="186" t="s">
        <v>134</v>
      </c>
      <c r="AU315" s="186" t="s">
        <v>82</v>
      </c>
      <c r="AY315" s="19" t="s">
        <v>132</v>
      </c>
      <c r="BE315" s="187">
        <f>IF(N315="základní",J315,0)</f>
        <v>0</v>
      </c>
      <c r="BF315" s="187">
        <f>IF(N315="snížená",J315,0)</f>
        <v>0</v>
      </c>
      <c r="BG315" s="187">
        <f>IF(N315="zákl. přenesená",J315,0)</f>
        <v>0</v>
      </c>
      <c r="BH315" s="187">
        <f>IF(N315="sníž. přenesená",J315,0)</f>
        <v>0</v>
      </c>
      <c r="BI315" s="187">
        <f>IF(N315="nulová",J315,0)</f>
        <v>0</v>
      </c>
      <c r="BJ315" s="19" t="s">
        <v>80</v>
      </c>
      <c r="BK315" s="187">
        <f>ROUND(I315*H315,2)</f>
        <v>0</v>
      </c>
      <c r="BL315" s="19" t="s">
        <v>139</v>
      </c>
      <c r="BM315" s="186" t="s">
        <v>300</v>
      </c>
    </row>
    <row r="316" spans="1:65" s="2" customFormat="1" ht="11.25">
      <c r="A316" s="36"/>
      <c r="B316" s="37"/>
      <c r="C316" s="38"/>
      <c r="D316" s="188" t="s">
        <v>141</v>
      </c>
      <c r="E316" s="38"/>
      <c r="F316" s="189" t="s">
        <v>301</v>
      </c>
      <c r="G316" s="38"/>
      <c r="H316" s="38"/>
      <c r="I316" s="190"/>
      <c r="J316" s="38"/>
      <c r="K316" s="38"/>
      <c r="L316" s="41"/>
      <c r="M316" s="191"/>
      <c r="N316" s="192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9" t="s">
        <v>141</v>
      </c>
      <c r="AU316" s="19" t="s">
        <v>82</v>
      </c>
    </row>
    <row r="317" spans="1:65" s="13" customFormat="1" ht="11.25">
      <c r="B317" s="193"/>
      <c r="C317" s="194"/>
      <c r="D317" s="195" t="s">
        <v>143</v>
      </c>
      <c r="E317" s="196" t="s">
        <v>19</v>
      </c>
      <c r="F317" s="197" t="s">
        <v>201</v>
      </c>
      <c r="G317" s="194"/>
      <c r="H317" s="196" t="s">
        <v>19</v>
      </c>
      <c r="I317" s="198"/>
      <c r="J317" s="194"/>
      <c r="K317" s="194"/>
      <c r="L317" s="199"/>
      <c r="M317" s="200"/>
      <c r="N317" s="201"/>
      <c r="O317" s="201"/>
      <c r="P317" s="201"/>
      <c r="Q317" s="201"/>
      <c r="R317" s="201"/>
      <c r="S317" s="201"/>
      <c r="T317" s="202"/>
      <c r="AT317" s="203" t="s">
        <v>143</v>
      </c>
      <c r="AU317" s="203" t="s">
        <v>82</v>
      </c>
      <c r="AV317" s="13" t="s">
        <v>80</v>
      </c>
      <c r="AW317" s="13" t="s">
        <v>34</v>
      </c>
      <c r="AX317" s="13" t="s">
        <v>72</v>
      </c>
      <c r="AY317" s="203" t="s">
        <v>132</v>
      </c>
    </row>
    <row r="318" spans="1:65" s="13" customFormat="1" ht="11.25">
      <c r="B318" s="193"/>
      <c r="C318" s="194"/>
      <c r="D318" s="195" t="s">
        <v>143</v>
      </c>
      <c r="E318" s="196" t="s">
        <v>19</v>
      </c>
      <c r="F318" s="197" t="s">
        <v>202</v>
      </c>
      <c r="G318" s="194"/>
      <c r="H318" s="196" t="s">
        <v>19</v>
      </c>
      <c r="I318" s="198"/>
      <c r="J318" s="194"/>
      <c r="K318" s="194"/>
      <c r="L318" s="199"/>
      <c r="M318" s="200"/>
      <c r="N318" s="201"/>
      <c r="O318" s="201"/>
      <c r="P318" s="201"/>
      <c r="Q318" s="201"/>
      <c r="R318" s="201"/>
      <c r="S318" s="201"/>
      <c r="T318" s="202"/>
      <c r="AT318" s="203" t="s">
        <v>143</v>
      </c>
      <c r="AU318" s="203" t="s">
        <v>82</v>
      </c>
      <c r="AV318" s="13" t="s">
        <v>80</v>
      </c>
      <c r="AW318" s="13" t="s">
        <v>34</v>
      </c>
      <c r="AX318" s="13" t="s">
        <v>72</v>
      </c>
      <c r="AY318" s="203" t="s">
        <v>132</v>
      </c>
    </row>
    <row r="319" spans="1:65" s="13" customFormat="1" ht="11.25">
      <c r="B319" s="193"/>
      <c r="C319" s="194"/>
      <c r="D319" s="195" t="s">
        <v>143</v>
      </c>
      <c r="E319" s="196" t="s">
        <v>19</v>
      </c>
      <c r="F319" s="197" t="s">
        <v>203</v>
      </c>
      <c r="G319" s="194"/>
      <c r="H319" s="196" t="s">
        <v>19</v>
      </c>
      <c r="I319" s="198"/>
      <c r="J319" s="194"/>
      <c r="K319" s="194"/>
      <c r="L319" s="199"/>
      <c r="M319" s="200"/>
      <c r="N319" s="201"/>
      <c r="O319" s="201"/>
      <c r="P319" s="201"/>
      <c r="Q319" s="201"/>
      <c r="R319" s="201"/>
      <c r="S319" s="201"/>
      <c r="T319" s="202"/>
      <c r="AT319" s="203" t="s">
        <v>143</v>
      </c>
      <c r="AU319" s="203" t="s">
        <v>82</v>
      </c>
      <c r="AV319" s="13" t="s">
        <v>80</v>
      </c>
      <c r="AW319" s="13" t="s">
        <v>34</v>
      </c>
      <c r="AX319" s="13" t="s">
        <v>72</v>
      </c>
      <c r="AY319" s="203" t="s">
        <v>132</v>
      </c>
    </row>
    <row r="320" spans="1:65" s="14" customFormat="1" ht="11.25">
      <c r="B320" s="204"/>
      <c r="C320" s="205"/>
      <c r="D320" s="195" t="s">
        <v>143</v>
      </c>
      <c r="E320" s="206" t="s">
        <v>19</v>
      </c>
      <c r="F320" s="207" t="s">
        <v>302</v>
      </c>
      <c r="G320" s="205"/>
      <c r="H320" s="208">
        <v>11.68</v>
      </c>
      <c r="I320" s="209"/>
      <c r="J320" s="205"/>
      <c r="K320" s="205"/>
      <c r="L320" s="210"/>
      <c r="M320" s="211"/>
      <c r="N320" s="212"/>
      <c r="O320" s="212"/>
      <c r="P320" s="212"/>
      <c r="Q320" s="212"/>
      <c r="R320" s="212"/>
      <c r="S320" s="212"/>
      <c r="T320" s="213"/>
      <c r="AT320" s="214" t="s">
        <v>143</v>
      </c>
      <c r="AU320" s="214" t="s">
        <v>82</v>
      </c>
      <c r="AV320" s="14" t="s">
        <v>82</v>
      </c>
      <c r="AW320" s="14" t="s">
        <v>34</v>
      </c>
      <c r="AX320" s="14" t="s">
        <v>72</v>
      </c>
      <c r="AY320" s="214" t="s">
        <v>132</v>
      </c>
    </row>
    <row r="321" spans="1:65" s="16" customFormat="1" ht="11.25">
      <c r="B321" s="226"/>
      <c r="C321" s="227"/>
      <c r="D321" s="195" t="s">
        <v>143</v>
      </c>
      <c r="E321" s="228" t="s">
        <v>19</v>
      </c>
      <c r="F321" s="229" t="s">
        <v>192</v>
      </c>
      <c r="G321" s="227"/>
      <c r="H321" s="230">
        <v>11.68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AT321" s="236" t="s">
        <v>143</v>
      </c>
      <c r="AU321" s="236" t="s">
        <v>82</v>
      </c>
      <c r="AV321" s="16" t="s">
        <v>156</v>
      </c>
      <c r="AW321" s="16" t="s">
        <v>34</v>
      </c>
      <c r="AX321" s="16" t="s">
        <v>72</v>
      </c>
      <c r="AY321" s="236" t="s">
        <v>132</v>
      </c>
    </row>
    <row r="322" spans="1:65" s="13" customFormat="1" ht="11.25">
      <c r="B322" s="193"/>
      <c r="C322" s="194"/>
      <c r="D322" s="195" t="s">
        <v>143</v>
      </c>
      <c r="E322" s="196" t="s">
        <v>19</v>
      </c>
      <c r="F322" s="197" t="s">
        <v>201</v>
      </c>
      <c r="G322" s="194"/>
      <c r="H322" s="196" t="s">
        <v>19</v>
      </c>
      <c r="I322" s="198"/>
      <c r="J322" s="194"/>
      <c r="K322" s="194"/>
      <c r="L322" s="199"/>
      <c r="M322" s="200"/>
      <c r="N322" s="201"/>
      <c r="O322" s="201"/>
      <c r="P322" s="201"/>
      <c r="Q322" s="201"/>
      <c r="R322" s="201"/>
      <c r="S322" s="201"/>
      <c r="T322" s="202"/>
      <c r="AT322" s="203" t="s">
        <v>143</v>
      </c>
      <c r="AU322" s="203" t="s">
        <v>82</v>
      </c>
      <c r="AV322" s="13" t="s">
        <v>80</v>
      </c>
      <c r="AW322" s="13" t="s">
        <v>34</v>
      </c>
      <c r="AX322" s="13" t="s">
        <v>72</v>
      </c>
      <c r="AY322" s="203" t="s">
        <v>132</v>
      </c>
    </row>
    <row r="323" spans="1:65" s="13" customFormat="1" ht="11.25">
      <c r="B323" s="193"/>
      <c r="C323" s="194"/>
      <c r="D323" s="195" t="s">
        <v>143</v>
      </c>
      <c r="E323" s="196" t="s">
        <v>19</v>
      </c>
      <c r="F323" s="197" t="s">
        <v>211</v>
      </c>
      <c r="G323" s="194"/>
      <c r="H323" s="196" t="s">
        <v>19</v>
      </c>
      <c r="I323" s="198"/>
      <c r="J323" s="194"/>
      <c r="K323" s="194"/>
      <c r="L323" s="199"/>
      <c r="M323" s="200"/>
      <c r="N323" s="201"/>
      <c r="O323" s="201"/>
      <c r="P323" s="201"/>
      <c r="Q323" s="201"/>
      <c r="R323" s="201"/>
      <c r="S323" s="201"/>
      <c r="T323" s="202"/>
      <c r="AT323" s="203" t="s">
        <v>143</v>
      </c>
      <c r="AU323" s="203" t="s">
        <v>82</v>
      </c>
      <c r="AV323" s="13" t="s">
        <v>80</v>
      </c>
      <c r="AW323" s="13" t="s">
        <v>34</v>
      </c>
      <c r="AX323" s="13" t="s">
        <v>72</v>
      </c>
      <c r="AY323" s="203" t="s">
        <v>132</v>
      </c>
    </row>
    <row r="324" spans="1:65" s="13" customFormat="1" ht="11.25">
      <c r="B324" s="193"/>
      <c r="C324" s="194"/>
      <c r="D324" s="195" t="s">
        <v>143</v>
      </c>
      <c r="E324" s="196" t="s">
        <v>19</v>
      </c>
      <c r="F324" s="197" t="s">
        <v>212</v>
      </c>
      <c r="G324" s="194"/>
      <c r="H324" s="196" t="s">
        <v>19</v>
      </c>
      <c r="I324" s="198"/>
      <c r="J324" s="194"/>
      <c r="K324" s="194"/>
      <c r="L324" s="199"/>
      <c r="M324" s="200"/>
      <c r="N324" s="201"/>
      <c r="O324" s="201"/>
      <c r="P324" s="201"/>
      <c r="Q324" s="201"/>
      <c r="R324" s="201"/>
      <c r="S324" s="201"/>
      <c r="T324" s="202"/>
      <c r="AT324" s="203" t="s">
        <v>143</v>
      </c>
      <c r="AU324" s="203" t="s">
        <v>82</v>
      </c>
      <c r="AV324" s="13" t="s">
        <v>80</v>
      </c>
      <c r="AW324" s="13" t="s">
        <v>34</v>
      </c>
      <c r="AX324" s="13" t="s">
        <v>72</v>
      </c>
      <c r="AY324" s="203" t="s">
        <v>132</v>
      </c>
    </row>
    <row r="325" spans="1:65" s="14" customFormat="1" ht="11.25">
      <c r="B325" s="204"/>
      <c r="C325" s="205"/>
      <c r="D325" s="195" t="s">
        <v>143</v>
      </c>
      <c r="E325" s="206" t="s">
        <v>19</v>
      </c>
      <c r="F325" s="207" t="s">
        <v>303</v>
      </c>
      <c r="G325" s="205"/>
      <c r="H325" s="208">
        <v>2.7</v>
      </c>
      <c r="I325" s="209"/>
      <c r="J325" s="205"/>
      <c r="K325" s="205"/>
      <c r="L325" s="210"/>
      <c r="M325" s="211"/>
      <c r="N325" s="212"/>
      <c r="O325" s="212"/>
      <c r="P325" s="212"/>
      <c r="Q325" s="212"/>
      <c r="R325" s="212"/>
      <c r="S325" s="212"/>
      <c r="T325" s="213"/>
      <c r="AT325" s="214" t="s">
        <v>143</v>
      </c>
      <c r="AU325" s="214" t="s">
        <v>82</v>
      </c>
      <c r="AV325" s="14" t="s">
        <v>82</v>
      </c>
      <c r="AW325" s="14" t="s">
        <v>34</v>
      </c>
      <c r="AX325" s="14" t="s">
        <v>72</v>
      </c>
      <c r="AY325" s="214" t="s">
        <v>132</v>
      </c>
    </row>
    <row r="326" spans="1:65" s="14" customFormat="1" ht="11.25">
      <c r="B326" s="204"/>
      <c r="C326" s="205"/>
      <c r="D326" s="195" t="s">
        <v>143</v>
      </c>
      <c r="E326" s="206" t="s">
        <v>19</v>
      </c>
      <c r="F326" s="207" t="s">
        <v>304</v>
      </c>
      <c r="G326" s="205"/>
      <c r="H326" s="208">
        <v>3.3</v>
      </c>
      <c r="I326" s="209"/>
      <c r="J326" s="205"/>
      <c r="K326" s="205"/>
      <c r="L326" s="210"/>
      <c r="M326" s="211"/>
      <c r="N326" s="212"/>
      <c r="O326" s="212"/>
      <c r="P326" s="212"/>
      <c r="Q326" s="212"/>
      <c r="R326" s="212"/>
      <c r="S326" s="212"/>
      <c r="T326" s="213"/>
      <c r="AT326" s="214" t="s">
        <v>143</v>
      </c>
      <c r="AU326" s="214" t="s">
        <v>82</v>
      </c>
      <c r="AV326" s="14" t="s">
        <v>82</v>
      </c>
      <c r="AW326" s="14" t="s">
        <v>34</v>
      </c>
      <c r="AX326" s="14" t="s">
        <v>72</v>
      </c>
      <c r="AY326" s="214" t="s">
        <v>132</v>
      </c>
    </row>
    <row r="327" spans="1:65" s="14" customFormat="1" ht="11.25">
      <c r="B327" s="204"/>
      <c r="C327" s="205"/>
      <c r="D327" s="195" t="s">
        <v>143</v>
      </c>
      <c r="E327" s="206" t="s">
        <v>19</v>
      </c>
      <c r="F327" s="207" t="s">
        <v>305</v>
      </c>
      <c r="G327" s="205"/>
      <c r="H327" s="208">
        <v>5.4</v>
      </c>
      <c r="I327" s="209"/>
      <c r="J327" s="205"/>
      <c r="K327" s="205"/>
      <c r="L327" s="210"/>
      <c r="M327" s="211"/>
      <c r="N327" s="212"/>
      <c r="O327" s="212"/>
      <c r="P327" s="212"/>
      <c r="Q327" s="212"/>
      <c r="R327" s="212"/>
      <c r="S327" s="212"/>
      <c r="T327" s="213"/>
      <c r="AT327" s="214" t="s">
        <v>143</v>
      </c>
      <c r="AU327" s="214" t="s">
        <v>82</v>
      </c>
      <c r="AV327" s="14" t="s">
        <v>82</v>
      </c>
      <c r="AW327" s="14" t="s">
        <v>34</v>
      </c>
      <c r="AX327" s="14" t="s">
        <v>72</v>
      </c>
      <c r="AY327" s="214" t="s">
        <v>132</v>
      </c>
    </row>
    <row r="328" spans="1:65" s="13" customFormat="1" ht="11.25">
      <c r="B328" s="193"/>
      <c r="C328" s="194"/>
      <c r="D328" s="195" t="s">
        <v>143</v>
      </c>
      <c r="E328" s="196" t="s">
        <v>19</v>
      </c>
      <c r="F328" s="197" t="s">
        <v>216</v>
      </c>
      <c r="G328" s="194"/>
      <c r="H328" s="196" t="s">
        <v>19</v>
      </c>
      <c r="I328" s="198"/>
      <c r="J328" s="194"/>
      <c r="K328" s="194"/>
      <c r="L328" s="199"/>
      <c r="M328" s="200"/>
      <c r="N328" s="201"/>
      <c r="O328" s="201"/>
      <c r="P328" s="201"/>
      <c r="Q328" s="201"/>
      <c r="R328" s="201"/>
      <c r="S328" s="201"/>
      <c r="T328" s="202"/>
      <c r="AT328" s="203" t="s">
        <v>143</v>
      </c>
      <c r="AU328" s="203" t="s">
        <v>82</v>
      </c>
      <c r="AV328" s="13" t="s">
        <v>80</v>
      </c>
      <c r="AW328" s="13" t="s">
        <v>34</v>
      </c>
      <c r="AX328" s="13" t="s">
        <v>72</v>
      </c>
      <c r="AY328" s="203" t="s">
        <v>132</v>
      </c>
    </row>
    <row r="329" spans="1:65" s="14" customFormat="1" ht="11.25">
      <c r="B329" s="204"/>
      <c r="C329" s="205"/>
      <c r="D329" s="195" t="s">
        <v>143</v>
      </c>
      <c r="E329" s="206" t="s">
        <v>19</v>
      </c>
      <c r="F329" s="207" t="s">
        <v>306</v>
      </c>
      <c r="G329" s="205"/>
      <c r="H329" s="208">
        <v>4.2</v>
      </c>
      <c r="I329" s="209"/>
      <c r="J329" s="205"/>
      <c r="K329" s="205"/>
      <c r="L329" s="210"/>
      <c r="M329" s="211"/>
      <c r="N329" s="212"/>
      <c r="O329" s="212"/>
      <c r="P329" s="212"/>
      <c r="Q329" s="212"/>
      <c r="R329" s="212"/>
      <c r="S329" s="212"/>
      <c r="T329" s="213"/>
      <c r="AT329" s="214" t="s">
        <v>143</v>
      </c>
      <c r="AU329" s="214" t="s">
        <v>82</v>
      </c>
      <c r="AV329" s="14" t="s">
        <v>82</v>
      </c>
      <c r="AW329" s="14" t="s">
        <v>34</v>
      </c>
      <c r="AX329" s="14" t="s">
        <v>72</v>
      </c>
      <c r="AY329" s="214" t="s">
        <v>132</v>
      </c>
    </row>
    <row r="330" spans="1:65" s="16" customFormat="1" ht="11.25">
      <c r="B330" s="226"/>
      <c r="C330" s="227"/>
      <c r="D330" s="195" t="s">
        <v>143</v>
      </c>
      <c r="E330" s="228" t="s">
        <v>19</v>
      </c>
      <c r="F330" s="229" t="s">
        <v>192</v>
      </c>
      <c r="G330" s="227"/>
      <c r="H330" s="230">
        <v>15.600000000000001</v>
      </c>
      <c r="I330" s="231"/>
      <c r="J330" s="227"/>
      <c r="K330" s="227"/>
      <c r="L330" s="232"/>
      <c r="M330" s="233"/>
      <c r="N330" s="234"/>
      <c r="O330" s="234"/>
      <c r="P330" s="234"/>
      <c r="Q330" s="234"/>
      <c r="R330" s="234"/>
      <c r="S330" s="234"/>
      <c r="T330" s="235"/>
      <c r="AT330" s="236" t="s">
        <v>143</v>
      </c>
      <c r="AU330" s="236" t="s">
        <v>82</v>
      </c>
      <c r="AV330" s="16" t="s">
        <v>156</v>
      </c>
      <c r="AW330" s="16" t="s">
        <v>34</v>
      </c>
      <c r="AX330" s="16" t="s">
        <v>72</v>
      </c>
      <c r="AY330" s="236" t="s">
        <v>132</v>
      </c>
    </row>
    <row r="331" spans="1:65" s="15" customFormat="1" ht="11.25">
      <c r="B331" s="215"/>
      <c r="C331" s="216"/>
      <c r="D331" s="195" t="s">
        <v>143</v>
      </c>
      <c r="E331" s="217" t="s">
        <v>19</v>
      </c>
      <c r="F331" s="218" t="s">
        <v>150</v>
      </c>
      <c r="G331" s="216"/>
      <c r="H331" s="219">
        <v>27.279999999999998</v>
      </c>
      <c r="I331" s="220"/>
      <c r="J331" s="216"/>
      <c r="K331" s="216"/>
      <c r="L331" s="221"/>
      <c r="M331" s="222"/>
      <c r="N331" s="223"/>
      <c r="O331" s="223"/>
      <c r="P331" s="223"/>
      <c r="Q331" s="223"/>
      <c r="R331" s="223"/>
      <c r="S331" s="223"/>
      <c r="T331" s="224"/>
      <c r="AT331" s="225" t="s">
        <v>143</v>
      </c>
      <c r="AU331" s="225" t="s">
        <v>82</v>
      </c>
      <c r="AV331" s="15" t="s">
        <v>139</v>
      </c>
      <c r="AW331" s="15" t="s">
        <v>34</v>
      </c>
      <c r="AX331" s="15" t="s">
        <v>80</v>
      </c>
      <c r="AY331" s="225" t="s">
        <v>132</v>
      </c>
    </row>
    <row r="332" spans="1:65" s="2" customFormat="1" ht="16.5" customHeight="1">
      <c r="A332" s="36"/>
      <c r="B332" s="37"/>
      <c r="C332" s="237" t="s">
        <v>307</v>
      </c>
      <c r="D332" s="237" t="s">
        <v>282</v>
      </c>
      <c r="E332" s="238" t="s">
        <v>293</v>
      </c>
      <c r="F332" s="239" t="s">
        <v>294</v>
      </c>
      <c r="G332" s="240" t="s">
        <v>263</v>
      </c>
      <c r="H332" s="241">
        <v>54.56</v>
      </c>
      <c r="I332" s="242"/>
      <c r="J332" s="243">
        <f>ROUND(I332*H332,2)</f>
        <v>0</v>
      </c>
      <c r="K332" s="239" t="s">
        <v>138</v>
      </c>
      <c r="L332" s="244"/>
      <c r="M332" s="245" t="s">
        <v>19</v>
      </c>
      <c r="N332" s="246" t="s">
        <v>43</v>
      </c>
      <c r="O332" s="66"/>
      <c r="P332" s="184">
        <f>O332*H332</f>
        <v>0</v>
      </c>
      <c r="Q332" s="184">
        <v>1</v>
      </c>
      <c r="R332" s="184">
        <f>Q332*H332</f>
        <v>54.56</v>
      </c>
      <c r="S332" s="184">
        <v>0</v>
      </c>
      <c r="T332" s="185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6" t="s">
        <v>196</v>
      </c>
      <c r="AT332" s="186" t="s">
        <v>282</v>
      </c>
      <c r="AU332" s="186" t="s">
        <v>82</v>
      </c>
      <c r="AY332" s="19" t="s">
        <v>132</v>
      </c>
      <c r="BE332" s="187">
        <f>IF(N332="základní",J332,0)</f>
        <v>0</v>
      </c>
      <c r="BF332" s="187">
        <f>IF(N332="snížená",J332,0)</f>
        <v>0</v>
      </c>
      <c r="BG332" s="187">
        <f>IF(N332="zákl. přenesená",J332,0)</f>
        <v>0</v>
      </c>
      <c r="BH332" s="187">
        <f>IF(N332="sníž. přenesená",J332,0)</f>
        <v>0</v>
      </c>
      <c r="BI332" s="187">
        <f>IF(N332="nulová",J332,0)</f>
        <v>0</v>
      </c>
      <c r="BJ332" s="19" t="s">
        <v>80</v>
      </c>
      <c r="BK332" s="187">
        <f>ROUND(I332*H332,2)</f>
        <v>0</v>
      </c>
      <c r="BL332" s="19" t="s">
        <v>139</v>
      </c>
      <c r="BM332" s="186" t="s">
        <v>308</v>
      </c>
    </row>
    <row r="333" spans="1:65" s="14" customFormat="1" ht="11.25">
      <c r="B333" s="204"/>
      <c r="C333" s="205"/>
      <c r="D333" s="195" t="s">
        <v>143</v>
      </c>
      <c r="E333" s="206" t="s">
        <v>19</v>
      </c>
      <c r="F333" s="207" t="s">
        <v>309</v>
      </c>
      <c r="G333" s="205"/>
      <c r="H333" s="208">
        <v>54.56</v>
      </c>
      <c r="I333" s="209"/>
      <c r="J333" s="205"/>
      <c r="K333" s="205"/>
      <c r="L333" s="210"/>
      <c r="M333" s="211"/>
      <c r="N333" s="212"/>
      <c r="O333" s="212"/>
      <c r="P333" s="212"/>
      <c r="Q333" s="212"/>
      <c r="R333" s="212"/>
      <c r="S333" s="212"/>
      <c r="T333" s="213"/>
      <c r="AT333" s="214" t="s">
        <v>143</v>
      </c>
      <c r="AU333" s="214" t="s">
        <v>82</v>
      </c>
      <c r="AV333" s="14" t="s">
        <v>82</v>
      </c>
      <c r="AW333" s="14" t="s">
        <v>34</v>
      </c>
      <c r="AX333" s="14" t="s">
        <v>80</v>
      </c>
      <c r="AY333" s="214" t="s">
        <v>132</v>
      </c>
    </row>
    <row r="334" spans="1:65" s="2" customFormat="1" ht="24.2" customHeight="1">
      <c r="A334" s="36"/>
      <c r="B334" s="37"/>
      <c r="C334" s="175" t="s">
        <v>310</v>
      </c>
      <c r="D334" s="175" t="s">
        <v>134</v>
      </c>
      <c r="E334" s="176" t="s">
        <v>311</v>
      </c>
      <c r="F334" s="177" t="s">
        <v>312</v>
      </c>
      <c r="G334" s="178" t="s">
        <v>137</v>
      </c>
      <c r="H334" s="179">
        <v>395.74</v>
      </c>
      <c r="I334" s="180"/>
      <c r="J334" s="181">
        <f>ROUND(I334*H334,2)</f>
        <v>0</v>
      </c>
      <c r="K334" s="177" t="s">
        <v>138</v>
      </c>
      <c r="L334" s="41"/>
      <c r="M334" s="182" t="s">
        <v>19</v>
      </c>
      <c r="N334" s="183" t="s">
        <v>43</v>
      </c>
      <c r="O334" s="66"/>
      <c r="P334" s="184">
        <f>O334*H334</f>
        <v>0</v>
      </c>
      <c r="Q334" s="184">
        <v>0</v>
      </c>
      <c r="R334" s="184">
        <f>Q334*H334</f>
        <v>0</v>
      </c>
      <c r="S334" s="184">
        <v>0</v>
      </c>
      <c r="T334" s="185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6" t="s">
        <v>139</v>
      </c>
      <c r="AT334" s="186" t="s">
        <v>134</v>
      </c>
      <c r="AU334" s="186" t="s">
        <v>82</v>
      </c>
      <c r="AY334" s="19" t="s">
        <v>132</v>
      </c>
      <c r="BE334" s="187">
        <f>IF(N334="základní",J334,0)</f>
        <v>0</v>
      </c>
      <c r="BF334" s="187">
        <f>IF(N334="snížená",J334,0)</f>
        <v>0</v>
      </c>
      <c r="BG334" s="187">
        <f>IF(N334="zákl. přenesená",J334,0)</f>
        <v>0</v>
      </c>
      <c r="BH334" s="187">
        <f>IF(N334="sníž. přenesená",J334,0)</f>
        <v>0</v>
      </c>
      <c r="BI334" s="187">
        <f>IF(N334="nulová",J334,0)</f>
        <v>0</v>
      </c>
      <c r="BJ334" s="19" t="s">
        <v>80</v>
      </c>
      <c r="BK334" s="187">
        <f>ROUND(I334*H334,2)</f>
        <v>0</v>
      </c>
      <c r="BL334" s="19" t="s">
        <v>139</v>
      </c>
      <c r="BM334" s="186" t="s">
        <v>313</v>
      </c>
    </row>
    <row r="335" spans="1:65" s="2" customFormat="1" ht="11.25">
      <c r="A335" s="36"/>
      <c r="B335" s="37"/>
      <c r="C335" s="38"/>
      <c r="D335" s="188" t="s">
        <v>141</v>
      </c>
      <c r="E335" s="38"/>
      <c r="F335" s="189" t="s">
        <v>314</v>
      </c>
      <c r="G335" s="38"/>
      <c r="H335" s="38"/>
      <c r="I335" s="190"/>
      <c r="J335" s="38"/>
      <c r="K335" s="38"/>
      <c r="L335" s="41"/>
      <c r="M335" s="191"/>
      <c r="N335" s="192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9" t="s">
        <v>141</v>
      </c>
      <c r="AU335" s="19" t="s">
        <v>82</v>
      </c>
    </row>
    <row r="336" spans="1:65" s="14" customFormat="1" ht="11.25">
      <c r="B336" s="204"/>
      <c r="C336" s="205"/>
      <c r="D336" s="195" t="s">
        <v>143</v>
      </c>
      <c r="E336" s="206" t="s">
        <v>19</v>
      </c>
      <c r="F336" s="207" t="s">
        <v>315</v>
      </c>
      <c r="G336" s="205"/>
      <c r="H336" s="208">
        <v>395.74</v>
      </c>
      <c r="I336" s="209"/>
      <c r="J336" s="205"/>
      <c r="K336" s="205"/>
      <c r="L336" s="210"/>
      <c r="M336" s="211"/>
      <c r="N336" s="212"/>
      <c r="O336" s="212"/>
      <c r="P336" s="212"/>
      <c r="Q336" s="212"/>
      <c r="R336" s="212"/>
      <c r="S336" s="212"/>
      <c r="T336" s="213"/>
      <c r="AT336" s="214" t="s">
        <v>143</v>
      </c>
      <c r="AU336" s="214" t="s">
        <v>82</v>
      </c>
      <c r="AV336" s="14" t="s">
        <v>82</v>
      </c>
      <c r="AW336" s="14" t="s">
        <v>34</v>
      </c>
      <c r="AX336" s="14" t="s">
        <v>72</v>
      </c>
      <c r="AY336" s="214" t="s">
        <v>132</v>
      </c>
    </row>
    <row r="337" spans="1:65" s="15" customFormat="1" ht="11.25">
      <c r="B337" s="215"/>
      <c r="C337" s="216"/>
      <c r="D337" s="195" t="s">
        <v>143</v>
      </c>
      <c r="E337" s="217" t="s">
        <v>19</v>
      </c>
      <c r="F337" s="218" t="s">
        <v>150</v>
      </c>
      <c r="G337" s="216"/>
      <c r="H337" s="219">
        <v>395.74</v>
      </c>
      <c r="I337" s="220"/>
      <c r="J337" s="216"/>
      <c r="K337" s="216"/>
      <c r="L337" s="221"/>
      <c r="M337" s="222"/>
      <c r="N337" s="223"/>
      <c r="O337" s="223"/>
      <c r="P337" s="223"/>
      <c r="Q337" s="223"/>
      <c r="R337" s="223"/>
      <c r="S337" s="223"/>
      <c r="T337" s="224"/>
      <c r="AT337" s="225" t="s">
        <v>143</v>
      </c>
      <c r="AU337" s="225" t="s">
        <v>82</v>
      </c>
      <c r="AV337" s="15" t="s">
        <v>139</v>
      </c>
      <c r="AW337" s="15" t="s">
        <v>34</v>
      </c>
      <c r="AX337" s="15" t="s">
        <v>80</v>
      </c>
      <c r="AY337" s="225" t="s">
        <v>132</v>
      </c>
    </row>
    <row r="338" spans="1:65" s="2" customFormat="1" ht="24.2" customHeight="1">
      <c r="A338" s="36"/>
      <c r="B338" s="37"/>
      <c r="C338" s="175" t="s">
        <v>316</v>
      </c>
      <c r="D338" s="175" t="s">
        <v>134</v>
      </c>
      <c r="E338" s="176" t="s">
        <v>317</v>
      </c>
      <c r="F338" s="177" t="s">
        <v>318</v>
      </c>
      <c r="G338" s="178" t="s">
        <v>137</v>
      </c>
      <c r="H338" s="179">
        <v>395.74</v>
      </c>
      <c r="I338" s="180"/>
      <c r="J338" s="181">
        <f>ROUND(I338*H338,2)</f>
        <v>0</v>
      </c>
      <c r="K338" s="177" t="s">
        <v>138</v>
      </c>
      <c r="L338" s="41"/>
      <c r="M338" s="182" t="s">
        <v>19</v>
      </c>
      <c r="N338" s="183" t="s">
        <v>43</v>
      </c>
      <c r="O338" s="66"/>
      <c r="P338" s="184">
        <f>O338*H338</f>
        <v>0</v>
      </c>
      <c r="Q338" s="184">
        <v>0</v>
      </c>
      <c r="R338" s="184">
        <f>Q338*H338</f>
        <v>0</v>
      </c>
      <c r="S338" s="184">
        <v>0</v>
      </c>
      <c r="T338" s="185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6" t="s">
        <v>139</v>
      </c>
      <c r="AT338" s="186" t="s">
        <v>134</v>
      </c>
      <c r="AU338" s="186" t="s">
        <v>82</v>
      </c>
      <c r="AY338" s="19" t="s">
        <v>132</v>
      </c>
      <c r="BE338" s="187">
        <f>IF(N338="základní",J338,0)</f>
        <v>0</v>
      </c>
      <c r="BF338" s="187">
        <f>IF(N338="snížená",J338,0)</f>
        <v>0</v>
      </c>
      <c r="BG338" s="187">
        <f>IF(N338="zákl. přenesená",J338,0)</f>
        <v>0</v>
      </c>
      <c r="BH338" s="187">
        <f>IF(N338="sníž. přenesená",J338,0)</f>
        <v>0</v>
      </c>
      <c r="BI338" s="187">
        <f>IF(N338="nulová",J338,0)</f>
        <v>0</v>
      </c>
      <c r="BJ338" s="19" t="s">
        <v>80</v>
      </c>
      <c r="BK338" s="187">
        <f>ROUND(I338*H338,2)</f>
        <v>0</v>
      </c>
      <c r="BL338" s="19" t="s">
        <v>139</v>
      </c>
      <c r="BM338" s="186" t="s">
        <v>319</v>
      </c>
    </row>
    <row r="339" spans="1:65" s="2" customFormat="1" ht="11.25">
      <c r="A339" s="36"/>
      <c r="B339" s="37"/>
      <c r="C339" s="38"/>
      <c r="D339" s="188" t="s">
        <v>141</v>
      </c>
      <c r="E339" s="38"/>
      <c r="F339" s="189" t="s">
        <v>320</v>
      </c>
      <c r="G339" s="38"/>
      <c r="H339" s="38"/>
      <c r="I339" s="190"/>
      <c r="J339" s="38"/>
      <c r="K339" s="38"/>
      <c r="L339" s="41"/>
      <c r="M339" s="191"/>
      <c r="N339" s="192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9" t="s">
        <v>141</v>
      </c>
      <c r="AU339" s="19" t="s">
        <v>82</v>
      </c>
    </row>
    <row r="340" spans="1:65" s="14" customFormat="1" ht="11.25">
      <c r="B340" s="204"/>
      <c r="C340" s="205"/>
      <c r="D340" s="195" t="s">
        <v>143</v>
      </c>
      <c r="E340" s="206" t="s">
        <v>19</v>
      </c>
      <c r="F340" s="207" t="s">
        <v>315</v>
      </c>
      <c r="G340" s="205"/>
      <c r="H340" s="208">
        <v>395.74</v>
      </c>
      <c r="I340" s="209"/>
      <c r="J340" s="205"/>
      <c r="K340" s="205"/>
      <c r="L340" s="210"/>
      <c r="M340" s="211"/>
      <c r="N340" s="212"/>
      <c r="O340" s="212"/>
      <c r="P340" s="212"/>
      <c r="Q340" s="212"/>
      <c r="R340" s="212"/>
      <c r="S340" s="212"/>
      <c r="T340" s="213"/>
      <c r="AT340" s="214" t="s">
        <v>143</v>
      </c>
      <c r="AU340" s="214" t="s">
        <v>82</v>
      </c>
      <c r="AV340" s="14" t="s">
        <v>82</v>
      </c>
      <c r="AW340" s="14" t="s">
        <v>34</v>
      </c>
      <c r="AX340" s="14" t="s">
        <v>72</v>
      </c>
      <c r="AY340" s="214" t="s">
        <v>132</v>
      </c>
    </row>
    <row r="341" spans="1:65" s="15" customFormat="1" ht="11.25">
      <c r="B341" s="215"/>
      <c r="C341" s="216"/>
      <c r="D341" s="195" t="s">
        <v>143</v>
      </c>
      <c r="E341" s="217" t="s">
        <v>19</v>
      </c>
      <c r="F341" s="218" t="s">
        <v>150</v>
      </c>
      <c r="G341" s="216"/>
      <c r="H341" s="219">
        <v>395.74</v>
      </c>
      <c r="I341" s="220"/>
      <c r="J341" s="216"/>
      <c r="K341" s="216"/>
      <c r="L341" s="221"/>
      <c r="M341" s="222"/>
      <c r="N341" s="223"/>
      <c r="O341" s="223"/>
      <c r="P341" s="223"/>
      <c r="Q341" s="223"/>
      <c r="R341" s="223"/>
      <c r="S341" s="223"/>
      <c r="T341" s="224"/>
      <c r="AT341" s="225" t="s">
        <v>143</v>
      </c>
      <c r="AU341" s="225" t="s">
        <v>82</v>
      </c>
      <c r="AV341" s="15" t="s">
        <v>139</v>
      </c>
      <c r="AW341" s="15" t="s">
        <v>34</v>
      </c>
      <c r="AX341" s="15" t="s">
        <v>80</v>
      </c>
      <c r="AY341" s="225" t="s">
        <v>132</v>
      </c>
    </row>
    <row r="342" spans="1:65" s="2" customFormat="1" ht="16.5" customHeight="1">
      <c r="A342" s="36"/>
      <c r="B342" s="37"/>
      <c r="C342" s="237" t="s">
        <v>321</v>
      </c>
      <c r="D342" s="237" t="s">
        <v>282</v>
      </c>
      <c r="E342" s="238" t="s">
        <v>322</v>
      </c>
      <c r="F342" s="239" t="s">
        <v>323</v>
      </c>
      <c r="G342" s="240" t="s">
        <v>324</v>
      </c>
      <c r="H342" s="241">
        <v>5.9359999999999999</v>
      </c>
      <c r="I342" s="242"/>
      <c r="J342" s="243">
        <f>ROUND(I342*H342,2)</f>
        <v>0</v>
      </c>
      <c r="K342" s="239" t="s">
        <v>138</v>
      </c>
      <c r="L342" s="244"/>
      <c r="M342" s="245" t="s">
        <v>19</v>
      </c>
      <c r="N342" s="246" t="s">
        <v>43</v>
      </c>
      <c r="O342" s="66"/>
      <c r="P342" s="184">
        <f>O342*H342</f>
        <v>0</v>
      </c>
      <c r="Q342" s="184">
        <v>1E-3</v>
      </c>
      <c r="R342" s="184">
        <f>Q342*H342</f>
        <v>5.9360000000000003E-3</v>
      </c>
      <c r="S342" s="184">
        <v>0</v>
      </c>
      <c r="T342" s="185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6" t="s">
        <v>196</v>
      </c>
      <c r="AT342" s="186" t="s">
        <v>282</v>
      </c>
      <c r="AU342" s="186" t="s">
        <v>82</v>
      </c>
      <c r="AY342" s="19" t="s">
        <v>132</v>
      </c>
      <c r="BE342" s="187">
        <f>IF(N342="základní",J342,0)</f>
        <v>0</v>
      </c>
      <c r="BF342" s="187">
        <f>IF(N342="snížená",J342,0)</f>
        <v>0</v>
      </c>
      <c r="BG342" s="187">
        <f>IF(N342="zákl. přenesená",J342,0)</f>
        <v>0</v>
      </c>
      <c r="BH342" s="187">
        <f>IF(N342="sníž. přenesená",J342,0)</f>
        <v>0</v>
      </c>
      <c r="BI342" s="187">
        <f>IF(N342="nulová",J342,0)</f>
        <v>0</v>
      </c>
      <c r="BJ342" s="19" t="s">
        <v>80</v>
      </c>
      <c r="BK342" s="187">
        <f>ROUND(I342*H342,2)</f>
        <v>0</v>
      </c>
      <c r="BL342" s="19" t="s">
        <v>139</v>
      </c>
      <c r="BM342" s="186" t="s">
        <v>325</v>
      </c>
    </row>
    <row r="343" spans="1:65" s="14" customFormat="1" ht="11.25">
      <c r="B343" s="204"/>
      <c r="C343" s="205"/>
      <c r="D343" s="195" t="s">
        <v>143</v>
      </c>
      <c r="E343" s="206" t="s">
        <v>19</v>
      </c>
      <c r="F343" s="207" t="s">
        <v>326</v>
      </c>
      <c r="G343" s="205"/>
      <c r="H343" s="208">
        <v>5.9359999999999999</v>
      </c>
      <c r="I343" s="209"/>
      <c r="J343" s="205"/>
      <c r="K343" s="205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143</v>
      </c>
      <c r="AU343" s="214" t="s">
        <v>82</v>
      </c>
      <c r="AV343" s="14" t="s">
        <v>82</v>
      </c>
      <c r="AW343" s="14" t="s">
        <v>34</v>
      </c>
      <c r="AX343" s="14" t="s">
        <v>80</v>
      </c>
      <c r="AY343" s="214" t="s">
        <v>132</v>
      </c>
    </row>
    <row r="344" spans="1:65" s="12" customFormat="1" ht="22.9" customHeight="1">
      <c r="B344" s="159"/>
      <c r="C344" s="160"/>
      <c r="D344" s="161" t="s">
        <v>71</v>
      </c>
      <c r="E344" s="173" t="s">
        <v>82</v>
      </c>
      <c r="F344" s="173" t="s">
        <v>327</v>
      </c>
      <c r="G344" s="160"/>
      <c r="H344" s="160"/>
      <c r="I344" s="163"/>
      <c r="J344" s="174">
        <f>BK344</f>
        <v>0</v>
      </c>
      <c r="K344" s="160"/>
      <c r="L344" s="165"/>
      <c r="M344" s="166"/>
      <c r="N344" s="167"/>
      <c r="O344" s="167"/>
      <c r="P344" s="168">
        <f>SUM(P345:P522)</f>
        <v>0</v>
      </c>
      <c r="Q344" s="167"/>
      <c r="R344" s="168">
        <f>SUM(R345:R522)</f>
        <v>124.01927383031551</v>
      </c>
      <c r="S344" s="167"/>
      <c r="T344" s="169">
        <f>SUM(T345:T522)</f>
        <v>0</v>
      </c>
      <c r="AR344" s="170" t="s">
        <v>80</v>
      </c>
      <c r="AT344" s="171" t="s">
        <v>71</v>
      </c>
      <c r="AU344" s="171" t="s">
        <v>80</v>
      </c>
      <c r="AY344" s="170" t="s">
        <v>132</v>
      </c>
      <c r="BK344" s="172">
        <f>SUM(BK345:BK522)</f>
        <v>0</v>
      </c>
    </row>
    <row r="345" spans="1:65" s="2" customFormat="1" ht="24.2" customHeight="1">
      <c r="A345" s="36"/>
      <c r="B345" s="37"/>
      <c r="C345" s="175" t="s">
        <v>328</v>
      </c>
      <c r="D345" s="175" t="s">
        <v>134</v>
      </c>
      <c r="E345" s="176" t="s">
        <v>329</v>
      </c>
      <c r="F345" s="177" t="s">
        <v>330</v>
      </c>
      <c r="G345" s="178" t="s">
        <v>137</v>
      </c>
      <c r="H345" s="179">
        <v>26.4</v>
      </c>
      <c r="I345" s="180"/>
      <c r="J345" s="181">
        <f>ROUND(I345*H345,2)</f>
        <v>0</v>
      </c>
      <c r="K345" s="177" t="s">
        <v>138</v>
      </c>
      <c r="L345" s="41"/>
      <c r="M345" s="182" t="s">
        <v>19</v>
      </c>
      <c r="N345" s="183" t="s">
        <v>43</v>
      </c>
      <c r="O345" s="66"/>
      <c r="P345" s="184">
        <f>O345*H345</f>
        <v>0</v>
      </c>
      <c r="Q345" s="184">
        <v>1.6694E-4</v>
      </c>
      <c r="R345" s="184">
        <f>Q345*H345</f>
        <v>4.4072159999999994E-3</v>
      </c>
      <c r="S345" s="184">
        <v>0</v>
      </c>
      <c r="T345" s="185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6" t="s">
        <v>139</v>
      </c>
      <c r="AT345" s="186" t="s">
        <v>134</v>
      </c>
      <c r="AU345" s="186" t="s">
        <v>82</v>
      </c>
      <c r="AY345" s="19" t="s">
        <v>132</v>
      </c>
      <c r="BE345" s="187">
        <f>IF(N345="základní",J345,0)</f>
        <v>0</v>
      </c>
      <c r="BF345" s="187">
        <f>IF(N345="snížená",J345,0)</f>
        <v>0</v>
      </c>
      <c r="BG345" s="187">
        <f>IF(N345="zákl. přenesená",J345,0)</f>
        <v>0</v>
      </c>
      <c r="BH345" s="187">
        <f>IF(N345="sníž. přenesená",J345,0)</f>
        <v>0</v>
      </c>
      <c r="BI345" s="187">
        <f>IF(N345="nulová",J345,0)</f>
        <v>0</v>
      </c>
      <c r="BJ345" s="19" t="s">
        <v>80</v>
      </c>
      <c r="BK345" s="187">
        <f>ROUND(I345*H345,2)</f>
        <v>0</v>
      </c>
      <c r="BL345" s="19" t="s">
        <v>139</v>
      </c>
      <c r="BM345" s="186" t="s">
        <v>331</v>
      </c>
    </row>
    <row r="346" spans="1:65" s="2" customFormat="1" ht="11.25">
      <c r="A346" s="36"/>
      <c r="B346" s="37"/>
      <c r="C346" s="38"/>
      <c r="D346" s="188" t="s">
        <v>141</v>
      </c>
      <c r="E346" s="38"/>
      <c r="F346" s="189" t="s">
        <v>332</v>
      </c>
      <c r="G346" s="38"/>
      <c r="H346" s="38"/>
      <c r="I346" s="190"/>
      <c r="J346" s="38"/>
      <c r="K346" s="38"/>
      <c r="L346" s="41"/>
      <c r="M346" s="191"/>
      <c r="N346" s="192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9" t="s">
        <v>141</v>
      </c>
      <c r="AU346" s="19" t="s">
        <v>82</v>
      </c>
    </row>
    <row r="347" spans="1:65" s="13" customFormat="1" ht="11.25">
      <c r="B347" s="193"/>
      <c r="C347" s="194"/>
      <c r="D347" s="195" t="s">
        <v>143</v>
      </c>
      <c r="E347" s="196" t="s">
        <v>19</v>
      </c>
      <c r="F347" s="197" t="s">
        <v>333</v>
      </c>
      <c r="G347" s="194"/>
      <c r="H347" s="196" t="s">
        <v>19</v>
      </c>
      <c r="I347" s="198"/>
      <c r="J347" s="194"/>
      <c r="K347" s="194"/>
      <c r="L347" s="199"/>
      <c r="M347" s="200"/>
      <c r="N347" s="201"/>
      <c r="O347" s="201"/>
      <c r="P347" s="201"/>
      <c r="Q347" s="201"/>
      <c r="R347" s="201"/>
      <c r="S347" s="201"/>
      <c r="T347" s="202"/>
      <c r="AT347" s="203" t="s">
        <v>143</v>
      </c>
      <c r="AU347" s="203" t="s">
        <v>82</v>
      </c>
      <c r="AV347" s="13" t="s">
        <v>80</v>
      </c>
      <c r="AW347" s="13" t="s">
        <v>34</v>
      </c>
      <c r="AX347" s="13" t="s">
        <v>72</v>
      </c>
      <c r="AY347" s="203" t="s">
        <v>132</v>
      </c>
    </row>
    <row r="348" spans="1:65" s="13" customFormat="1" ht="11.25">
      <c r="B348" s="193"/>
      <c r="C348" s="194"/>
      <c r="D348" s="195" t="s">
        <v>143</v>
      </c>
      <c r="E348" s="196" t="s">
        <v>19</v>
      </c>
      <c r="F348" s="197" t="s">
        <v>334</v>
      </c>
      <c r="G348" s="194"/>
      <c r="H348" s="196" t="s">
        <v>19</v>
      </c>
      <c r="I348" s="198"/>
      <c r="J348" s="194"/>
      <c r="K348" s="194"/>
      <c r="L348" s="199"/>
      <c r="M348" s="200"/>
      <c r="N348" s="201"/>
      <c r="O348" s="201"/>
      <c r="P348" s="201"/>
      <c r="Q348" s="201"/>
      <c r="R348" s="201"/>
      <c r="S348" s="201"/>
      <c r="T348" s="202"/>
      <c r="AT348" s="203" t="s">
        <v>143</v>
      </c>
      <c r="AU348" s="203" t="s">
        <v>82</v>
      </c>
      <c r="AV348" s="13" t="s">
        <v>80</v>
      </c>
      <c r="AW348" s="13" t="s">
        <v>34</v>
      </c>
      <c r="AX348" s="13" t="s">
        <v>72</v>
      </c>
      <c r="AY348" s="203" t="s">
        <v>132</v>
      </c>
    </row>
    <row r="349" spans="1:65" s="13" customFormat="1" ht="11.25">
      <c r="B349" s="193"/>
      <c r="C349" s="194"/>
      <c r="D349" s="195" t="s">
        <v>143</v>
      </c>
      <c r="E349" s="196" t="s">
        <v>19</v>
      </c>
      <c r="F349" s="197" t="s">
        <v>335</v>
      </c>
      <c r="G349" s="194"/>
      <c r="H349" s="196" t="s">
        <v>19</v>
      </c>
      <c r="I349" s="198"/>
      <c r="J349" s="194"/>
      <c r="K349" s="194"/>
      <c r="L349" s="199"/>
      <c r="M349" s="200"/>
      <c r="N349" s="201"/>
      <c r="O349" s="201"/>
      <c r="P349" s="201"/>
      <c r="Q349" s="201"/>
      <c r="R349" s="201"/>
      <c r="S349" s="201"/>
      <c r="T349" s="202"/>
      <c r="AT349" s="203" t="s">
        <v>143</v>
      </c>
      <c r="AU349" s="203" t="s">
        <v>82</v>
      </c>
      <c r="AV349" s="13" t="s">
        <v>80</v>
      </c>
      <c r="AW349" s="13" t="s">
        <v>34</v>
      </c>
      <c r="AX349" s="13" t="s">
        <v>72</v>
      </c>
      <c r="AY349" s="203" t="s">
        <v>132</v>
      </c>
    </row>
    <row r="350" spans="1:65" s="13" customFormat="1" ht="11.25">
      <c r="B350" s="193"/>
      <c r="C350" s="194"/>
      <c r="D350" s="195" t="s">
        <v>143</v>
      </c>
      <c r="E350" s="196" t="s">
        <v>19</v>
      </c>
      <c r="F350" s="197" t="s">
        <v>336</v>
      </c>
      <c r="G350" s="194"/>
      <c r="H350" s="196" t="s">
        <v>19</v>
      </c>
      <c r="I350" s="198"/>
      <c r="J350" s="194"/>
      <c r="K350" s="194"/>
      <c r="L350" s="199"/>
      <c r="M350" s="200"/>
      <c r="N350" s="201"/>
      <c r="O350" s="201"/>
      <c r="P350" s="201"/>
      <c r="Q350" s="201"/>
      <c r="R350" s="201"/>
      <c r="S350" s="201"/>
      <c r="T350" s="202"/>
      <c r="AT350" s="203" t="s">
        <v>143</v>
      </c>
      <c r="AU350" s="203" t="s">
        <v>82</v>
      </c>
      <c r="AV350" s="13" t="s">
        <v>80</v>
      </c>
      <c r="AW350" s="13" t="s">
        <v>34</v>
      </c>
      <c r="AX350" s="13" t="s">
        <v>72</v>
      </c>
      <c r="AY350" s="203" t="s">
        <v>132</v>
      </c>
    </row>
    <row r="351" spans="1:65" s="14" customFormat="1" ht="11.25">
      <c r="B351" s="204"/>
      <c r="C351" s="205"/>
      <c r="D351" s="195" t="s">
        <v>143</v>
      </c>
      <c r="E351" s="206" t="s">
        <v>19</v>
      </c>
      <c r="F351" s="207" t="s">
        <v>337</v>
      </c>
      <c r="G351" s="205"/>
      <c r="H351" s="208">
        <v>26.4</v>
      </c>
      <c r="I351" s="209"/>
      <c r="J351" s="205"/>
      <c r="K351" s="205"/>
      <c r="L351" s="210"/>
      <c r="M351" s="211"/>
      <c r="N351" s="212"/>
      <c r="O351" s="212"/>
      <c r="P351" s="212"/>
      <c r="Q351" s="212"/>
      <c r="R351" s="212"/>
      <c r="S351" s="212"/>
      <c r="T351" s="213"/>
      <c r="AT351" s="214" t="s">
        <v>143</v>
      </c>
      <c r="AU351" s="214" t="s">
        <v>82</v>
      </c>
      <c r="AV351" s="14" t="s">
        <v>82</v>
      </c>
      <c r="AW351" s="14" t="s">
        <v>34</v>
      </c>
      <c r="AX351" s="14" t="s">
        <v>72</v>
      </c>
      <c r="AY351" s="214" t="s">
        <v>132</v>
      </c>
    </row>
    <row r="352" spans="1:65" s="15" customFormat="1" ht="11.25">
      <c r="B352" s="215"/>
      <c r="C352" s="216"/>
      <c r="D352" s="195" t="s">
        <v>143</v>
      </c>
      <c r="E352" s="217" t="s">
        <v>19</v>
      </c>
      <c r="F352" s="218" t="s">
        <v>150</v>
      </c>
      <c r="G352" s="216"/>
      <c r="H352" s="219">
        <v>26.4</v>
      </c>
      <c r="I352" s="220"/>
      <c r="J352" s="216"/>
      <c r="K352" s="216"/>
      <c r="L352" s="221"/>
      <c r="M352" s="222"/>
      <c r="N352" s="223"/>
      <c r="O352" s="223"/>
      <c r="P352" s="223"/>
      <c r="Q352" s="223"/>
      <c r="R352" s="223"/>
      <c r="S352" s="223"/>
      <c r="T352" s="224"/>
      <c r="AT352" s="225" t="s">
        <v>143</v>
      </c>
      <c r="AU352" s="225" t="s">
        <v>82</v>
      </c>
      <c r="AV352" s="15" t="s">
        <v>139</v>
      </c>
      <c r="AW352" s="15" t="s">
        <v>34</v>
      </c>
      <c r="AX352" s="15" t="s">
        <v>80</v>
      </c>
      <c r="AY352" s="225" t="s">
        <v>132</v>
      </c>
    </row>
    <row r="353" spans="1:65" s="2" customFormat="1" ht="16.5" customHeight="1">
      <c r="A353" s="36"/>
      <c r="B353" s="37"/>
      <c r="C353" s="237" t="s">
        <v>338</v>
      </c>
      <c r="D353" s="237" t="s">
        <v>282</v>
      </c>
      <c r="E353" s="238" t="s">
        <v>339</v>
      </c>
      <c r="F353" s="239" t="s">
        <v>340</v>
      </c>
      <c r="G353" s="240" t="s">
        <v>137</v>
      </c>
      <c r="H353" s="241">
        <v>30.36</v>
      </c>
      <c r="I353" s="242"/>
      <c r="J353" s="243">
        <f>ROUND(I353*H353,2)</f>
        <v>0</v>
      </c>
      <c r="K353" s="239" t="s">
        <v>138</v>
      </c>
      <c r="L353" s="244"/>
      <c r="M353" s="245" t="s">
        <v>19</v>
      </c>
      <c r="N353" s="246" t="s">
        <v>43</v>
      </c>
      <c r="O353" s="66"/>
      <c r="P353" s="184">
        <f>O353*H353</f>
        <v>0</v>
      </c>
      <c r="Q353" s="184">
        <v>1E-4</v>
      </c>
      <c r="R353" s="184">
        <f>Q353*H353</f>
        <v>3.0360000000000001E-3</v>
      </c>
      <c r="S353" s="184">
        <v>0</v>
      </c>
      <c r="T353" s="185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6" t="s">
        <v>196</v>
      </c>
      <c r="AT353" s="186" t="s">
        <v>282</v>
      </c>
      <c r="AU353" s="186" t="s">
        <v>82</v>
      </c>
      <c r="AY353" s="19" t="s">
        <v>132</v>
      </c>
      <c r="BE353" s="187">
        <f>IF(N353="základní",J353,0)</f>
        <v>0</v>
      </c>
      <c r="BF353" s="187">
        <f>IF(N353="snížená",J353,0)</f>
        <v>0</v>
      </c>
      <c r="BG353" s="187">
        <f>IF(N353="zákl. přenesená",J353,0)</f>
        <v>0</v>
      </c>
      <c r="BH353" s="187">
        <f>IF(N353="sníž. přenesená",J353,0)</f>
        <v>0</v>
      </c>
      <c r="BI353" s="187">
        <f>IF(N353="nulová",J353,0)</f>
        <v>0</v>
      </c>
      <c r="BJ353" s="19" t="s">
        <v>80</v>
      </c>
      <c r="BK353" s="187">
        <f>ROUND(I353*H353,2)</f>
        <v>0</v>
      </c>
      <c r="BL353" s="19" t="s">
        <v>139</v>
      </c>
      <c r="BM353" s="186" t="s">
        <v>341</v>
      </c>
    </row>
    <row r="354" spans="1:65" s="14" customFormat="1" ht="11.25">
      <c r="B354" s="204"/>
      <c r="C354" s="205"/>
      <c r="D354" s="195" t="s">
        <v>143</v>
      </c>
      <c r="E354" s="206" t="s">
        <v>19</v>
      </c>
      <c r="F354" s="207" t="s">
        <v>342</v>
      </c>
      <c r="G354" s="205"/>
      <c r="H354" s="208">
        <v>30.36</v>
      </c>
      <c r="I354" s="209"/>
      <c r="J354" s="205"/>
      <c r="K354" s="205"/>
      <c r="L354" s="210"/>
      <c r="M354" s="211"/>
      <c r="N354" s="212"/>
      <c r="O354" s="212"/>
      <c r="P354" s="212"/>
      <c r="Q354" s="212"/>
      <c r="R354" s="212"/>
      <c r="S354" s="212"/>
      <c r="T354" s="213"/>
      <c r="AT354" s="214" t="s">
        <v>143</v>
      </c>
      <c r="AU354" s="214" t="s">
        <v>82</v>
      </c>
      <c r="AV354" s="14" t="s">
        <v>82</v>
      </c>
      <c r="AW354" s="14" t="s">
        <v>34</v>
      </c>
      <c r="AX354" s="14" t="s">
        <v>80</v>
      </c>
      <c r="AY354" s="214" t="s">
        <v>132</v>
      </c>
    </row>
    <row r="355" spans="1:65" s="2" customFormat="1" ht="24.2" customHeight="1">
      <c r="A355" s="36"/>
      <c r="B355" s="37"/>
      <c r="C355" s="175" t="s">
        <v>343</v>
      </c>
      <c r="D355" s="175" t="s">
        <v>134</v>
      </c>
      <c r="E355" s="176" t="s">
        <v>344</v>
      </c>
      <c r="F355" s="177" t="s">
        <v>345</v>
      </c>
      <c r="G355" s="178" t="s">
        <v>137</v>
      </c>
      <c r="H355" s="179">
        <v>5</v>
      </c>
      <c r="I355" s="180"/>
      <c r="J355" s="181">
        <f>ROUND(I355*H355,2)</f>
        <v>0</v>
      </c>
      <c r="K355" s="177" t="s">
        <v>138</v>
      </c>
      <c r="L355" s="41"/>
      <c r="M355" s="182" t="s">
        <v>19</v>
      </c>
      <c r="N355" s="183" t="s">
        <v>43</v>
      </c>
      <c r="O355" s="66"/>
      <c r="P355" s="184">
        <f>O355*H355</f>
        <v>0</v>
      </c>
      <c r="Q355" s="184">
        <v>3.0945000000000001E-4</v>
      </c>
      <c r="R355" s="184">
        <f>Q355*H355</f>
        <v>1.54725E-3</v>
      </c>
      <c r="S355" s="184">
        <v>0</v>
      </c>
      <c r="T355" s="185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6" t="s">
        <v>139</v>
      </c>
      <c r="AT355" s="186" t="s">
        <v>134</v>
      </c>
      <c r="AU355" s="186" t="s">
        <v>82</v>
      </c>
      <c r="AY355" s="19" t="s">
        <v>132</v>
      </c>
      <c r="BE355" s="187">
        <f>IF(N355="základní",J355,0)</f>
        <v>0</v>
      </c>
      <c r="BF355" s="187">
        <f>IF(N355="snížená",J355,0)</f>
        <v>0</v>
      </c>
      <c r="BG355" s="187">
        <f>IF(N355="zákl. přenesená",J355,0)</f>
        <v>0</v>
      </c>
      <c r="BH355" s="187">
        <f>IF(N355="sníž. přenesená",J355,0)</f>
        <v>0</v>
      </c>
      <c r="BI355" s="187">
        <f>IF(N355="nulová",J355,0)</f>
        <v>0</v>
      </c>
      <c r="BJ355" s="19" t="s">
        <v>80</v>
      </c>
      <c r="BK355" s="187">
        <f>ROUND(I355*H355,2)</f>
        <v>0</v>
      </c>
      <c r="BL355" s="19" t="s">
        <v>139</v>
      </c>
      <c r="BM355" s="186" t="s">
        <v>346</v>
      </c>
    </row>
    <row r="356" spans="1:65" s="2" customFormat="1" ht="11.25">
      <c r="A356" s="36"/>
      <c r="B356" s="37"/>
      <c r="C356" s="38"/>
      <c r="D356" s="188" t="s">
        <v>141</v>
      </c>
      <c r="E356" s="38"/>
      <c r="F356" s="189" t="s">
        <v>347</v>
      </c>
      <c r="G356" s="38"/>
      <c r="H356" s="38"/>
      <c r="I356" s="190"/>
      <c r="J356" s="38"/>
      <c r="K356" s="38"/>
      <c r="L356" s="41"/>
      <c r="M356" s="191"/>
      <c r="N356" s="192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9" t="s">
        <v>141</v>
      </c>
      <c r="AU356" s="19" t="s">
        <v>82</v>
      </c>
    </row>
    <row r="357" spans="1:65" s="13" customFormat="1" ht="11.25">
      <c r="B357" s="193"/>
      <c r="C357" s="194"/>
      <c r="D357" s="195" t="s">
        <v>143</v>
      </c>
      <c r="E357" s="196" t="s">
        <v>19</v>
      </c>
      <c r="F357" s="197" t="s">
        <v>193</v>
      </c>
      <c r="G357" s="194"/>
      <c r="H357" s="196" t="s">
        <v>19</v>
      </c>
      <c r="I357" s="198"/>
      <c r="J357" s="194"/>
      <c r="K357" s="194"/>
      <c r="L357" s="199"/>
      <c r="M357" s="200"/>
      <c r="N357" s="201"/>
      <c r="O357" s="201"/>
      <c r="P357" s="201"/>
      <c r="Q357" s="201"/>
      <c r="R357" s="201"/>
      <c r="S357" s="201"/>
      <c r="T357" s="202"/>
      <c r="AT357" s="203" t="s">
        <v>143</v>
      </c>
      <c r="AU357" s="203" t="s">
        <v>82</v>
      </c>
      <c r="AV357" s="13" t="s">
        <v>80</v>
      </c>
      <c r="AW357" s="13" t="s">
        <v>34</v>
      </c>
      <c r="AX357" s="13" t="s">
        <v>72</v>
      </c>
      <c r="AY357" s="203" t="s">
        <v>132</v>
      </c>
    </row>
    <row r="358" spans="1:65" s="13" customFormat="1" ht="11.25">
      <c r="B358" s="193"/>
      <c r="C358" s="194"/>
      <c r="D358" s="195" t="s">
        <v>143</v>
      </c>
      <c r="E358" s="196" t="s">
        <v>19</v>
      </c>
      <c r="F358" s="197" t="s">
        <v>194</v>
      </c>
      <c r="G358" s="194"/>
      <c r="H358" s="196" t="s">
        <v>19</v>
      </c>
      <c r="I358" s="198"/>
      <c r="J358" s="194"/>
      <c r="K358" s="194"/>
      <c r="L358" s="199"/>
      <c r="M358" s="200"/>
      <c r="N358" s="201"/>
      <c r="O358" s="201"/>
      <c r="P358" s="201"/>
      <c r="Q358" s="201"/>
      <c r="R358" s="201"/>
      <c r="S358" s="201"/>
      <c r="T358" s="202"/>
      <c r="AT358" s="203" t="s">
        <v>143</v>
      </c>
      <c r="AU358" s="203" t="s">
        <v>82</v>
      </c>
      <c r="AV358" s="13" t="s">
        <v>80</v>
      </c>
      <c r="AW358" s="13" t="s">
        <v>34</v>
      </c>
      <c r="AX358" s="13" t="s">
        <v>72</v>
      </c>
      <c r="AY358" s="203" t="s">
        <v>132</v>
      </c>
    </row>
    <row r="359" spans="1:65" s="14" customFormat="1" ht="11.25">
      <c r="B359" s="204"/>
      <c r="C359" s="205"/>
      <c r="D359" s="195" t="s">
        <v>143</v>
      </c>
      <c r="E359" s="206" t="s">
        <v>19</v>
      </c>
      <c r="F359" s="207" t="s">
        <v>348</v>
      </c>
      <c r="G359" s="205"/>
      <c r="H359" s="208">
        <v>1</v>
      </c>
      <c r="I359" s="209"/>
      <c r="J359" s="205"/>
      <c r="K359" s="205"/>
      <c r="L359" s="210"/>
      <c r="M359" s="211"/>
      <c r="N359" s="212"/>
      <c r="O359" s="212"/>
      <c r="P359" s="212"/>
      <c r="Q359" s="212"/>
      <c r="R359" s="212"/>
      <c r="S359" s="212"/>
      <c r="T359" s="213"/>
      <c r="AT359" s="214" t="s">
        <v>143</v>
      </c>
      <c r="AU359" s="214" t="s">
        <v>82</v>
      </c>
      <c r="AV359" s="14" t="s">
        <v>82</v>
      </c>
      <c r="AW359" s="14" t="s">
        <v>34</v>
      </c>
      <c r="AX359" s="14" t="s">
        <v>72</v>
      </c>
      <c r="AY359" s="214" t="s">
        <v>132</v>
      </c>
    </row>
    <row r="360" spans="1:65" s="14" customFormat="1" ht="11.25">
      <c r="B360" s="204"/>
      <c r="C360" s="205"/>
      <c r="D360" s="195" t="s">
        <v>143</v>
      </c>
      <c r="E360" s="206" t="s">
        <v>19</v>
      </c>
      <c r="F360" s="207" t="s">
        <v>349</v>
      </c>
      <c r="G360" s="205"/>
      <c r="H360" s="208">
        <v>4</v>
      </c>
      <c r="I360" s="209"/>
      <c r="J360" s="205"/>
      <c r="K360" s="205"/>
      <c r="L360" s="210"/>
      <c r="M360" s="211"/>
      <c r="N360" s="212"/>
      <c r="O360" s="212"/>
      <c r="P360" s="212"/>
      <c r="Q360" s="212"/>
      <c r="R360" s="212"/>
      <c r="S360" s="212"/>
      <c r="T360" s="213"/>
      <c r="AT360" s="214" t="s">
        <v>143</v>
      </c>
      <c r="AU360" s="214" t="s">
        <v>82</v>
      </c>
      <c r="AV360" s="14" t="s">
        <v>82</v>
      </c>
      <c r="AW360" s="14" t="s">
        <v>34</v>
      </c>
      <c r="AX360" s="14" t="s">
        <v>72</v>
      </c>
      <c r="AY360" s="214" t="s">
        <v>132</v>
      </c>
    </row>
    <row r="361" spans="1:65" s="15" customFormat="1" ht="11.25">
      <c r="B361" s="215"/>
      <c r="C361" s="216"/>
      <c r="D361" s="195" t="s">
        <v>143</v>
      </c>
      <c r="E361" s="217" t="s">
        <v>19</v>
      </c>
      <c r="F361" s="218" t="s">
        <v>150</v>
      </c>
      <c r="G361" s="216"/>
      <c r="H361" s="219">
        <v>5</v>
      </c>
      <c r="I361" s="220"/>
      <c r="J361" s="216"/>
      <c r="K361" s="216"/>
      <c r="L361" s="221"/>
      <c r="M361" s="222"/>
      <c r="N361" s="223"/>
      <c r="O361" s="223"/>
      <c r="P361" s="223"/>
      <c r="Q361" s="223"/>
      <c r="R361" s="223"/>
      <c r="S361" s="223"/>
      <c r="T361" s="224"/>
      <c r="AT361" s="225" t="s">
        <v>143</v>
      </c>
      <c r="AU361" s="225" t="s">
        <v>82</v>
      </c>
      <c r="AV361" s="15" t="s">
        <v>139</v>
      </c>
      <c r="AW361" s="15" t="s">
        <v>34</v>
      </c>
      <c r="AX361" s="15" t="s">
        <v>80</v>
      </c>
      <c r="AY361" s="225" t="s">
        <v>132</v>
      </c>
    </row>
    <row r="362" spans="1:65" s="2" customFormat="1" ht="16.5" customHeight="1">
      <c r="A362" s="36"/>
      <c r="B362" s="37"/>
      <c r="C362" s="237" t="s">
        <v>350</v>
      </c>
      <c r="D362" s="237" t="s">
        <v>282</v>
      </c>
      <c r="E362" s="238" t="s">
        <v>339</v>
      </c>
      <c r="F362" s="239" t="s">
        <v>340</v>
      </c>
      <c r="G362" s="240" t="s">
        <v>137</v>
      </c>
      <c r="H362" s="241">
        <v>5.75</v>
      </c>
      <c r="I362" s="242"/>
      <c r="J362" s="243">
        <f>ROUND(I362*H362,2)</f>
        <v>0</v>
      </c>
      <c r="K362" s="239" t="s">
        <v>138</v>
      </c>
      <c r="L362" s="244"/>
      <c r="M362" s="245" t="s">
        <v>19</v>
      </c>
      <c r="N362" s="246" t="s">
        <v>43</v>
      </c>
      <c r="O362" s="66"/>
      <c r="P362" s="184">
        <f>O362*H362</f>
        <v>0</v>
      </c>
      <c r="Q362" s="184">
        <v>1E-4</v>
      </c>
      <c r="R362" s="184">
        <f>Q362*H362</f>
        <v>5.7499999999999999E-4</v>
      </c>
      <c r="S362" s="184">
        <v>0</v>
      </c>
      <c r="T362" s="185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86" t="s">
        <v>196</v>
      </c>
      <c r="AT362" s="186" t="s">
        <v>282</v>
      </c>
      <c r="AU362" s="186" t="s">
        <v>82</v>
      </c>
      <c r="AY362" s="19" t="s">
        <v>132</v>
      </c>
      <c r="BE362" s="187">
        <f>IF(N362="základní",J362,0)</f>
        <v>0</v>
      </c>
      <c r="BF362" s="187">
        <f>IF(N362="snížená",J362,0)</f>
        <v>0</v>
      </c>
      <c r="BG362" s="187">
        <f>IF(N362="zákl. přenesená",J362,0)</f>
        <v>0</v>
      </c>
      <c r="BH362" s="187">
        <f>IF(N362="sníž. přenesená",J362,0)</f>
        <v>0</v>
      </c>
      <c r="BI362" s="187">
        <f>IF(N362="nulová",J362,0)</f>
        <v>0</v>
      </c>
      <c r="BJ362" s="19" t="s">
        <v>80</v>
      </c>
      <c r="BK362" s="187">
        <f>ROUND(I362*H362,2)</f>
        <v>0</v>
      </c>
      <c r="BL362" s="19" t="s">
        <v>139</v>
      </c>
      <c r="BM362" s="186" t="s">
        <v>351</v>
      </c>
    </row>
    <row r="363" spans="1:65" s="14" customFormat="1" ht="11.25">
      <c r="B363" s="204"/>
      <c r="C363" s="205"/>
      <c r="D363" s="195" t="s">
        <v>143</v>
      </c>
      <c r="E363" s="206" t="s">
        <v>19</v>
      </c>
      <c r="F363" s="207" t="s">
        <v>352</v>
      </c>
      <c r="G363" s="205"/>
      <c r="H363" s="208">
        <v>5.75</v>
      </c>
      <c r="I363" s="209"/>
      <c r="J363" s="205"/>
      <c r="K363" s="205"/>
      <c r="L363" s="210"/>
      <c r="M363" s="211"/>
      <c r="N363" s="212"/>
      <c r="O363" s="212"/>
      <c r="P363" s="212"/>
      <c r="Q363" s="212"/>
      <c r="R363" s="212"/>
      <c r="S363" s="212"/>
      <c r="T363" s="213"/>
      <c r="AT363" s="214" t="s">
        <v>143</v>
      </c>
      <c r="AU363" s="214" t="s">
        <v>82</v>
      </c>
      <c r="AV363" s="14" t="s">
        <v>82</v>
      </c>
      <c r="AW363" s="14" t="s">
        <v>34</v>
      </c>
      <c r="AX363" s="14" t="s">
        <v>80</v>
      </c>
      <c r="AY363" s="214" t="s">
        <v>132</v>
      </c>
    </row>
    <row r="364" spans="1:65" s="2" customFormat="1" ht="16.5" customHeight="1">
      <c r="A364" s="36"/>
      <c r="B364" s="37"/>
      <c r="C364" s="175" t="s">
        <v>353</v>
      </c>
      <c r="D364" s="175" t="s">
        <v>134</v>
      </c>
      <c r="E364" s="176" t="s">
        <v>354</v>
      </c>
      <c r="F364" s="177" t="s">
        <v>355</v>
      </c>
      <c r="G364" s="178" t="s">
        <v>159</v>
      </c>
      <c r="H364" s="179">
        <v>44</v>
      </c>
      <c r="I364" s="180"/>
      <c r="J364" s="181">
        <f>ROUND(I364*H364,2)</f>
        <v>0</v>
      </c>
      <c r="K364" s="177" t="s">
        <v>138</v>
      </c>
      <c r="L364" s="41"/>
      <c r="M364" s="182" t="s">
        <v>19</v>
      </c>
      <c r="N364" s="183" t="s">
        <v>43</v>
      </c>
      <c r="O364" s="66"/>
      <c r="P364" s="184">
        <f>O364*H364</f>
        <v>0</v>
      </c>
      <c r="Q364" s="184">
        <v>4.8959999999999997E-4</v>
      </c>
      <c r="R364" s="184">
        <f>Q364*H364</f>
        <v>2.15424E-2</v>
      </c>
      <c r="S364" s="184">
        <v>0</v>
      </c>
      <c r="T364" s="185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186" t="s">
        <v>139</v>
      </c>
      <c r="AT364" s="186" t="s">
        <v>134</v>
      </c>
      <c r="AU364" s="186" t="s">
        <v>82</v>
      </c>
      <c r="AY364" s="19" t="s">
        <v>132</v>
      </c>
      <c r="BE364" s="187">
        <f>IF(N364="základní",J364,0)</f>
        <v>0</v>
      </c>
      <c r="BF364" s="187">
        <f>IF(N364="snížená",J364,0)</f>
        <v>0</v>
      </c>
      <c r="BG364" s="187">
        <f>IF(N364="zákl. přenesená",J364,0)</f>
        <v>0</v>
      </c>
      <c r="BH364" s="187">
        <f>IF(N364="sníž. přenesená",J364,0)</f>
        <v>0</v>
      </c>
      <c r="BI364" s="187">
        <f>IF(N364="nulová",J364,0)</f>
        <v>0</v>
      </c>
      <c r="BJ364" s="19" t="s">
        <v>80</v>
      </c>
      <c r="BK364" s="187">
        <f>ROUND(I364*H364,2)</f>
        <v>0</v>
      </c>
      <c r="BL364" s="19" t="s">
        <v>139</v>
      </c>
      <c r="BM364" s="186" t="s">
        <v>356</v>
      </c>
    </row>
    <row r="365" spans="1:65" s="2" customFormat="1" ht="11.25">
      <c r="A365" s="36"/>
      <c r="B365" s="37"/>
      <c r="C365" s="38"/>
      <c r="D365" s="188" t="s">
        <v>141</v>
      </c>
      <c r="E365" s="38"/>
      <c r="F365" s="189" t="s">
        <v>357</v>
      </c>
      <c r="G365" s="38"/>
      <c r="H365" s="38"/>
      <c r="I365" s="190"/>
      <c r="J365" s="38"/>
      <c r="K365" s="38"/>
      <c r="L365" s="41"/>
      <c r="M365" s="191"/>
      <c r="N365" s="192"/>
      <c r="O365" s="66"/>
      <c r="P365" s="66"/>
      <c r="Q365" s="66"/>
      <c r="R365" s="66"/>
      <c r="S365" s="66"/>
      <c r="T365" s="67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T365" s="19" t="s">
        <v>141</v>
      </c>
      <c r="AU365" s="19" t="s">
        <v>82</v>
      </c>
    </row>
    <row r="366" spans="1:65" s="13" customFormat="1" ht="11.25">
      <c r="B366" s="193"/>
      <c r="C366" s="194"/>
      <c r="D366" s="195" t="s">
        <v>143</v>
      </c>
      <c r="E366" s="196" t="s">
        <v>19</v>
      </c>
      <c r="F366" s="197" t="s">
        <v>333</v>
      </c>
      <c r="G366" s="194"/>
      <c r="H366" s="196" t="s">
        <v>19</v>
      </c>
      <c r="I366" s="198"/>
      <c r="J366" s="194"/>
      <c r="K366" s="194"/>
      <c r="L366" s="199"/>
      <c r="M366" s="200"/>
      <c r="N366" s="201"/>
      <c r="O366" s="201"/>
      <c r="P366" s="201"/>
      <c r="Q366" s="201"/>
      <c r="R366" s="201"/>
      <c r="S366" s="201"/>
      <c r="T366" s="202"/>
      <c r="AT366" s="203" t="s">
        <v>143</v>
      </c>
      <c r="AU366" s="203" t="s">
        <v>82</v>
      </c>
      <c r="AV366" s="13" t="s">
        <v>80</v>
      </c>
      <c r="AW366" s="13" t="s">
        <v>34</v>
      </c>
      <c r="AX366" s="13" t="s">
        <v>72</v>
      </c>
      <c r="AY366" s="203" t="s">
        <v>132</v>
      </c>
    </row>
    <row r="367" spans="1:65" s="13" customFormat="1" ht="11.25">
      <c r="B367" s="193"/>
      <c r="C367" s="194"/>
      <c r="D367" s="195" t="s">
        <v>143</v>
      </c>
      <c r="E367" s="196" t="s">
        <v>19</v>
      </c>
      <c r="F367" s="197" t="s">
        <v>334</v>
      </c>
      <c r="G367" s="194"/>
      <c r="H367" s="196" t="s">
        <v>19</v>
      </c>
      <c r="I367" s="198"/>
      <c r="J367" s="194"/>
      <c r="K367" s="194"/>
      <c r="L367" s="199"/>
      <c r="M367" s="200"/>
      <c r="N367" s="201"/>
      <c r="O367" s="201"/>
      <c r="P367" s="201"/>
      <c r="Q367" s="201"/>
      <c r="R367" s="201"/>
      <c r="S367" s="201"/>
      <c r="T367" s="202"/>
      <c r="AT367" s="203" t="s">
        <v>143</v>
      </c>
      <c r="AU367" s="203" t="s">
        <v>82</v>
      </c>
      <c r="AV367" s="13" t="s">
        <v>80</v>
      </c>
      <c r="AW367" s="13" t="s">
        <v>34</v>
      </c>
      <c r="AX367" s="13" t="s">
        <v>72</v>
      </c>
      <c r="AY367" s="203" t="s">
        <v>132</v>
      </c>
    </row>
    <row r="368" spans="1:65" s="13" customFormat="1" ht="11.25">
      <c r="B368" s="193"/>
      <c r="C368" s="194"/>
      <c r="D368" s="195" t="s">
        <v>143</v>
      </c>
      <c r="E368" s="196" t="s">
        <v>19</v>
      </c>
      <c r="F368" s="197" t="s">
        <v>335</v>
      </c>
      <c r="G368" s="194"/>
      <c r="H368" s="196" t="s">
        <v>19</v>
      </c>
      <c r="I368" s="198"/>
      <c r="J368" s="194"/>
      <c r="K368" s="194"/>
      <c r="L368" s="199"/>
      <c r="M368" s="200"/>
      <c r="N368" s="201"/>
      <c r="O368" s="201"/>
      <c r="P368" s="201"/>
      <c r="Q368" s="201"/>
      <c r="R368" s="201"/>
      <c r="S368" s="201"/>
      <c r="T368" s="202"/>
      <c r="AT368" s="203" t="s">
        <v>143</v>
      </c>
      <c r="AU368" s="203" t="s">
        <v>82</v>
      </c>
      <c r="AV368" s="13" t="s">
        <v>80</v>
      </c>
      <c r="AW368" s="13" t="s">
        <v>34</v>
      </c>
      <c r="AX368" s="13" t="s">
        <v>72</v>
      </c>
      <c r="AY368" s="203" t="s">
        <v>132</v>
      </c>
    </row>
    <row r="369" spans="1:65" s="14" customFormat="1" ht="11.25">
      <c r="B369" s="204"/>
      <c r="C369" s="205"/>
      <c r="D369" s="195" t="s">
        <v>143</v>
      </c>
      <c r="E369" s="206" t="s">
        <v>19</v>
      </c>
      <c r="F369" s="207" t="s">
        <v>358</v>
      </c>
      <c r="G369" s="205"/>
      <c r="H369" s="208">
        <v>44</v>
      </c>
      <c r="I369" s="209"/>
      <c r="J369" s="205"/>
      <c r="K369" s="205"/>
      <c r="L369" s="210"/>
      <c r="M369" s="211"/>
      <c r="N369" s="212"/>
      <c r="O369" s="212"/>
      <c r="P369" s="212"/>
      <c r="Q369" s="212"/>
      <c r="R369" s="212"/>
      <c r="S369" s="212"/>
      <c r="T369" s="213"/>
      <c r="AT369" s="214" t="s">
        <v>143</v>
      </c>
      <c r="AU369" s="214" t="s">
        <v>82</v>
      </c>
      <c r="AV369" s="14" t="s">
        <v>82</v>
      </c>
      <c r="AW369" s="14" t="s">
        <v>34</v>
      </c>
      <c r="AX369" s="14" t="s">
        <v>72</v>
      </c>
      <c r="AY369" s="214" t="s">
        <v>132</v>
      </c>
    </row>
    <row r="370" spans="1:65" s="15" customFormat="1" ht="11.25">
      <c r="B370" s="215"/>
      <c r="C370" s="216"/>
      <c r="D370" s="195" t="s">
        <v>143</v>
      </c>
      <c r="E370" s="217" t="s">
        <v>19</v>
      </c>
      <c r="F370" s="218" t="s">
        <v>150</v>
      </c>
      <c r="G370" s="216"/>
      <c r="H370" s="219">
        <v>44</v>
      </c>
      <c r="I370" s="220"/>
      <c r="J370" s="216"/>
      <c r="K370" s="216"/>
      <c r="L370" s="221"/>
      <c r="M370" s="222"/>
      <c r="N370" s="223"/>
      <c r="O370" s="223"/>
      <c r="P370" s="223"/>
      <c r="Q370" s="223"/>
      <c r="R370" s="223"/>
      <c r="S370" s="223"/>
      <c r="T370" s="224"/>
      <c r="AT370" s="225" t="s">
        <v>143</v>
      </c>
      <c r="AU370" s="225" t="s">
        <v>82</v>
      </c>
      <c r="AV370" s="15" t="s">
        <v>139</v>
      </c>
      <c r="AW370" s="15" t="s">
        <v>34</v>
      </c>
      <c r="AX370" s="15" t="s">
        <v>80</v>
      </c>
      <c r="AY370" s="225" t="s">
        <v>132</v>
      </c>
    </row>
    <row r="371" spans="1:65" s="2" customFormat="1" ht="16.5" customHeight="1">
      <c r="A371" s="36"/>
      <c r="B371" s="37"/>
      <c r="C371" s="175" t="s">
        <v>359</v>
      </c>
      <c r="D371" s="175" t="s">
        <v>134</v>
      </c>
      <c r="E371" s="176" t="s">
        <v>360</v>
      </c>
      <c r="F371" s="177" t="s">
        <v>361</v>
      </c>
      <c r="G371" s="178" t="s">
        <v>180</v>
      </c>
      <c r="H371" s="179">
        <v>17.391999999999999</v>
      </c>
      <c r="I371" s="180"/>
      <c r="J371" s="181">
        <f>ROUND(I371*H371,2)</f>
        <v>0</v>
      </c>
      <c r="K371" s="177" t="s">
        <v>138</v>
      </c>
      <c r="L371" s="41"/>
      <c r="M371" s="182" t="s">
        <v>19</v>
      </c>
      <c r="N371" s="183" t="s">
        <v>43</v>
      </c>
      <c r="O371" s="66"/>
      <c r="P371" s="184">
        <f>O371*H371</f>
        <v>0</v>
      </c>
      <c r="Q371" s="184">
        <v>2.16</v>
      </c>
      <c r="R371" s="184">
        <f>Q371*H371</f>
        <v>37.566720000000004</v>
      </c>
      <c r="S371" s="184">
        <v>0</v>
      </c>
      <c r="T371" s="185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6" t="s">
        <v>139</v>
      </c>
      <c r="AT371" s="186" t="s">
        <v>134</v>
      </c>
      <c r="AU371" s="186" t="s">
        <v>82</v>
      </c>
      <c r="AY371" s="19" t="s">
        <v>132</v>
      </c>
      <c r="BE371" s="187">
        <f>IF(N371="základní",J371,0)</f>
        <v>0</v>
      </c>
      <c r="BF371" s="187">
        <f>IF(N371="snížená",J371,0)</f>
        <v>0</v>
      </c>
      <c r="BG371" s="187">
        <f>IF(N371="zákl. přenesená",J371,0)</f>
        <v>0</v>
      </c>
      <c r="BH371" s="187">
        <f>IF(N371="sníž. přenesená",J371,0)</f>
        <v>0</v>
      </c>
      <c r="BI371" s="187">
        <f>IF(N371="nulová",J371,0)</f>
        <v>0</v>
      </c>
      <c r="BJ371" s="19" t="s">
        <v>80</v>
      </c>
      <c r="BK371" s="187">
        <f>ROUND(I371*H371,2)</f>
        <v>0</v>
      </c>
      <c r="BL371" s="19" t="s">
        <v>139</v>
      </c>
      <c r="BM371" s="186" t="s">
        <v>362</v>
      </c>
    </row>
    <row r="372" spans="1:65" s="2" customFormat="1" ht="11.25">
      <c r="A372" s="36"/>
      <c r="B372" s="37"/>
      <c r="C372" s="38"/>
      <c r="D372" s="188" t="s">
        <v>141</v>
      </c>
      <c r="E372" s="38"/>
      <c r="F372" s="189" t="s">
        <v>363</v>
      </c>
      <c r="G372" s="38"/>
      <c r="H372" s="38"/>
      <c r="I372" s="190"/>
      <c r="J372" s="38"/>
      <c r="K372" s="38"/>
      <c r="L372" s="41"/>
      <c r="M372" s="191"/>
      <c r="N372" s="192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141</v>
      </c>
      <c r="AU372" s="19" t="s">
        <v>82</v>
      </c>
    </row>
    <row r="373" spans="1:65" s="13" customFormat="1" ht="11.25">
      <c r="B373" s="193"/>
      <c r="C373" s="194"/>
      <c r="D373" s="195" t="s">
        <v>143</v>
      </c>
      <c r="E373" s="196" t="s">
        <v>19</v>
      </c>
      <c r="F373" s="197" t="s">
        <v>364</v>
      </c>
      <c r="G373" s="194"/>
      <c r="H373" s="196" t="s">
        <v>19</v>
      </c>
      <c r="I373" s="198"/>
      <c r="J373" s="194"/>
      <c r="K373" s="194"/>
      <c r="L373" s="199"/>
      <c r="M373" s="200"/>
      <c r="N373" s="201"/>
      <c r="O373" s="201"/>
      <c r="P373" s="201"/>
      <c r="Q373" s="201"/>
      <c r="R373" s="201"/>
      <c r="S373" s="201"/>
      <c r="T373" s="202"/>
      <c r="AT373" s="203" t="s">
        <v>143</v>
      </c>
      <c r="AU373" s="203" t="s">
        <v>82</v>
      </c>
      <c r="AV373" s="13" t="s">
        <v>80</v>
      </c>
      <c r="AW373" s="13" t="s">
        <v>34</v>
      </c>
      <c r="AX373" s="13" t="s">
        <v>72</v>
      </c>
      <c r="AY373" s="203" t="s">
        <v>132</v>
      </c>
    </row>
    <row r="374" spans="1:65" s="13" customFormat="1" ht="11.25">
      <c r="B374" s="193"/>
      <c r="C374" s="194"/>
      <c r="D374" s="195" t="s">
        <v>143</v>
      </c>
      <c r="E374" s="196" t="s">
        <v>19</v>
      </c>
      <c r="F374" s="197" t="s">
        <v>272</v>
      </c>
      <c r="G374" s="194"/>
      <c r="H374" s="196" t="s">
        <v>19</v>
      </c>
      <c r="I374" s="198"/>
      <c r="J374" s="194"/>
      <c r="K374" s="194"/>
      <c r="L374" s="199"/>
      <c r="M374" s="200"/>
      <c r="N374" s="201"/>
      <c r="O374" s="201"/>
      <c r="P374" s="201"/>
      <c r="Q374" s="201"/>
      <c r="R374" s="201"/>
      <c r="S374" s="201"/>
      <c r="T374" s="202"/>
      <c r="AT374" s="203" t="s">
        <v>143</v>
      </c>
      <c r="AU374" s="203" t="s">
        <v>82</v>
      </c>
      <c r="AV374" s="13" t="s">
        <v>80</v>
      </c>
      <c r="AW374" s="13" t="s">
        <v>34</v>
      </c>
      <c r="AX374" s="13" t="s">
        <v>72</v>
      </c>
      <c r="AY374" s="203" t="s">
        <v>132</v>
      </c>
    </row>
    <row r="375" spans="1:65" s="13" customFormat="1" ht="11.25">
      <c r="B375" s="193"/>
      <c r="C375" s="194"/>
      <c r="D375" s="195" t="s">
        <v>143</v>
      </c>
      <c r="E375" s="196" t="s">
        <v>19</v>
      </c>
      <c r="F375" s="197" t="s">
        <v>365</v>
      </c>
      <c r="G375" s="194"/>
      <c r="H375" s="196" t="s">
        <v>19</v>
      </c>
      <c r="I375" s="198"/>
      <c r="J375" s="194"/>
      <c r="K375" s="194"/>
      <c r="L375" s="199"/>
      <c r="M375" s="200"/>
      <c r="N375" s="201"/>
      <c r="O375" s="201"/>
      <c r="P375" s="201"/>
      <c r="Q375" s="201"/>
      <c r="R375" s="201"/>
      <c r="S375" s="201"/>
      <c r="T375" s="202"/>
      <c r="AT375" s="203" t="s">
        <v>143</v>
      </c>
      <c r="AU375" s="203" t="s">
        <v>82</v>
      </c>
      <c r="AV375" s="13" t="s">
        <v>80</v>
      </c>
      <c r="AW375" s="13" t="s">
        <v>34</v>
      </c>
      <c r="AX375" s="13" t="s">
        <v>72</v>
      </c>
      <c r="AY375" s="203" t="s">
        <v>132</v>
      </c>
    </row>
    <row r="376" spans="1:65" s="14" customFormat="1" ht="11.25">
      <c r="B376" s="204"/>
      <c r="C376" s="205"/>
      <c r="D376" s="195" t="s">
        <v>143</v>
      </c>
      <c r="E376" s="206" t="s">
        <v>19</v>
      </c>
      <c r="F376" s="207" t="s">
        <v>366</v>
      </c>
      <c r="G376" s="205"/>
      <c r="H376" s="208">
        <v>14</v>
      </c>
      <c r="I376" s="209"/>
      <c r="J376" s="205"/>
      <c r="K376" s="205"/>
      <c r="L376" s="210"/>
      <c r="M376" s="211"/>
      <c r="N376" s="212"/>
      <c r="O376" s="212"/>
      <c r="P376" s="212"/>
      <c r="Q376" s="212"/>
      <c r="R376" s="212"/>
      <c r="S376" s="212"/>
      <c r="T376" s="213"/>
      <c r="AT376" s="214" t="s">
        <v>143</v>
      </c>
      <c r="AU376" s="214" t="s">
        <v>82</v>
      </c>
      <c r="AV376" s="14" t="s">
        <v>82</v>
      </c>
      <c r="AW376" s="14" t="s">
        <v>34</v>
      </c>
      <c r="AX376" s="14" t="s">
        <v>72</v>
      </c>
      <c r="AY376" s="214" t="s">
        <v>132</v>
      </c>
    </row>
    <row r="377" spans="1:65" s="16" customFormat="1" ht="11.25">
      <c r="B377" s="226"/>
      <c r="C377" s="227"/>
      <c r="D377" s="195" t="s">
        <v>143</v>
      </c>
      <c r="E377" s="228" t="s">
        <v>19</v>
      </c>
      <c r="F377" s="229" t="s">
        <v>192</v>
      </c>
      <c r="G377" s="227"/>
      <c r="H377" s="230">
        <v>14</v>
      </c>
      <c r="I377" s="231"/>
      <c r="J377" s="227"/>
      <c r="K377" s="227"/>
      <c r="L377" s="232"/>
      <c r="M377" s="233"/>
      <c r="N377" s="234"/>
      <c r="O377" s="234"/>
      <c r="P377" s="234"/>
      <c r="Q377" s="234"/>
      <c r="R377" s="234"/>
      <c r="S377" s="234"/>
      <c r="T377" s="235"/>
      <c r="AT377" s="236" t="s">
        <v>143</v>
      </c>
      <c r="AU377" s="236" t="s">
        <v>82</v>
      </c>
      <c r="AV377" s="16" t="s">
        <v>156</v>
      </c>
      <c r="AW377" s="16" t="s">
        <v>34</v>
      </c>
      <c r="AX377" s="16" t="s">
        <v>72</v>
      </c>
      <c r="AY377" s="236" t="s">
        <v>132</v>
      </c>
    </row>
    <row r="378" spans="1:65" s="13" customFormat="1" ht="11.25">
      <c r="B378" s="193"/>
      <c r="C378" s="194"/>
      <c r="D378" s="195" t="s">
        <v>143</v>
      </c>
      <c r="E378" s="196" t="s">
        <v>19</v>
      </c>
      <c r="F378" s="197" t="s">
        <v>193</v>
      </c>
      <c r="G378" s="194"/>
      <c r="H378" s="196" t="s">
        <v>19</v>
      </c>
      <c r="I378" s="198"/>
      <c r="J378" s="194"/>
      <c r="K378" s="194"/>
      <c r="L378" s="199"/>
      <c r="M378" s="200"/>
      <c r="N378" s="201"/>
      <c r="O378" s="201"/>
      <c r="P378" s="201"/>
      <c r="Q378" s="201"/>
      <c r="R378" s="201"/>
      <c r="S378" s="201"/>
      <c r="T378" s="202"/>
      <c r="AT378" s="203" t="s">
        <v>143</v>
      </c>
      <c r="AU378" s="203" t="s">
        <v>82</v>
      </c>
      <c r="AV378" s="13" t="s">
        <v>80</v>
      </c>
      <c r="AW378" s="13" t="s">
        <v>34</v>
      </c>
      <c r="AX378" s="13" t="s">
        <v>72</v>
      </c>
      <c r="AY378" s="203" t="s">
        <v>132</v>
      </c>
    </row>
    <row r="379" spans="1:65" s="13" customFormat="1" ht="11.25">
      <c r="B379" s="193"/>
      <c r="C379" s="194"/>
      <c r="D379" s="195" t="s">
        <v>143</v>
      </c>
      <c r="E379" s="196" t="s">
        <v>19</v>
      </c>
      <c r="F379" s="197" t="s">
        <v>367</v>
      </c>
      <c r="G379" s="194"/>
      <c r="H379" s="196" t="s">
        <v>19</v>
      </c>
      <c r="I379" s="198"/>
      <c r="J379" s="194"/>
      <c r="K379" s="194"/>
      <c r="L379" s="199"/>
      <c r="M379" s="200"/>
      <c r="N379" s="201"/>
      <c r="O379" s="201"/>
      <c r="P379" s="201"/>
      <c r="Q379" s="201"/>
      <c r="R379" s="201"/>
      <c r="S379" s="201"/>
      <c r="T379" s="202"/>
      <c r="AT379" s="203" t="s">
        <v>143</v>
      </c>
      <c r="AU379" s="203" t="s">
        <v>82</v>
      </c>
      <c r="AV379" s="13" t="s">
        <v>80</v>
      </c>
      <c r="AW379" s="13" t="s">
        <v>34</v>
      </c>
      <c r="AX379" s="13" t="s">
        <v>72</v>
      </c>
      <c r="AY379" s="203" t="s">
        <v>132</v>
      </c>
    </row>
    <row r="380" spans="1:65" s="14" customFormat="1" ht="11.25">
      <c r="B380" s="204"/>
      <c r="C380" s="205"/>
      <c r="D380" s="195" t="s">
        <v>143</v>
      </c>
      <c r="E380" s="206" t="s">
        <v>19</v>
      </c>
      <c r="F380" s="207" t="s">
        <v>368</v>
      </c>
      <c r="G380" s="205"/>
      <c r="H380" s="208">
        <v>0.29299999999999998</v>
      </c>
      <c r="I380" s="209"/>
      <c r="J380" s="205"/>
      <c r="K380" s="205"/>
      <c r="L380" s="210"/>
      <c r="M380" s="211"/>
      <c r="N380" s="212"/>
      <c r="O380" s="212"/>
      <c r="P380" s="212"/>
      <c r="Q380" s="212"/>
      <c r="R380" s="212"/>
      <c r="S380" s="212"/>
      <c r="T380" s="213"/>
      <c r="AT380" s="214" t="s">
        <v>143</v>
      </c>
      <c r="AU380" s="214" t="s">
        <v>82</v>
      </c>
      <c r="AV380" s="14" t="s">
        <v>82</v>
      </c>
      <c r="AW380" s="14" t="s">
        <v>34</v>
      </c>
      <c r="AX380" s="14" t="s">
        <v>72</v>
      </c>
      <c r="AY380" s="214" t="s">
        <v>132</v>
      </c>
    </row>
    <row r="381" spans="1:65" s="16" customFormat="1" ht="11.25">
      <c r="B381" s="226"/>
      <c r="C381" s="227"/>
      <c r="D381" s="195" t="s">
        <v>143</v>
      </c>
      <c r="E381" s="228" t="s">
        <v>19</v>
      </c>
      <c r="F381" s="229" t="s">
        <v>192</v>
      </c>
      <c r="G381" s="227"/>
      <c r="H381" s="230">
        <v>0.29299999999999998</v>
      </c>
      <c r="I381" s="231"/>
      <c r="J381" s="227"/>
      <c r="K381" s="227"/>
      <c r="L381" s="232"/>
      <c r="M381" s="233"/>
      <c r="N381" s="234"/>
      <c r="O381" s="234"/>
      <c r="P381" s="234"/>
      <c r="Q381" s="234"/>
      <c r="R381" s="234"/>
      <c r="S381" s="234"/>
      <c r="T381" s="235"/>
      <c r="AT381" s="236" t="s">
        <v>143</v>
      </c>
      <c r="AU381" s="236" t="s">
        <v>82</v>
      </c>
      <c r="AV381" s="16" t="s">
        <v>156</v>
      </c>
      <c r="AW381" s="16" t="s">
        <v>34</v>
      </c>
      <c r="AX381" s="16" t="s">
        <v>72</v>
      </c>
      <c r="AY381" s="236" t="s">
        <v>132</v>
      </c>
    </row>
    <row r="382" spans="1:65" s="13" customFormat="1" ht="11.25">
      <c r="B382" s="193"/>
      <c r="C382" s="194"/>
      <c r="D382" s="195" t="s">
        <v>143</v>
      </c>
      <c r="E382" s="196" t="s">
        <v>19</v>
      </c>
      <c r="F382" s="197" t="s">
        <v>333</v>
      </c>
      <c r="G382" s="194"/>
      <c r="H382" s="196" t="s">
        <v>19</v>
      </c>
      <c r="I382" s="198"/>
      <c r="J382" s="194"/>
      <c r="K382" s="194"/>
      <c r="L382" s="199"/>
      <c r="M382" s="200"/>
      <c r="N382" s="201"/>
      <c r="O382" s="201"/>
      <c r="P382" s="201"/>
      <c r="Q382" s="201"/>
      <c r="R382" s="201"/>
      <c r="S382" s="201"/>
      <c r="T382" s="202"/>
      <c r="AT382" s="203" t="s">
        <v>143</v>
      </c>
      <c r="AU382" s="203" t="s">
        <v>82</v>
      </c>
      <c r="AV382" s="13" t="s">
        <v>80</v>
      </c>
      <c r="AW382" s="13" t="s">
        <v>34</v>
      </c>
      <c r="AX382" s="13" t="s">
        <v>72</v>
      </c>
      <c r="AY382" s="203" t="s">
        <v>132</v>
      </c>
    </row>
    <row r="383" spans="1:65" s="13" customFormat="1" ht="11.25">
      <c r="B383" s="193"/>
      <c r="C383" s="194"/>
      <c r="D383" s="195" t="s">
        <v>143</v>
      </c>
      <c r="E383" s="196" t="s">
        <v>19</v>
      </c>
      <c r="F383" s="197" t="s">
        <v>335</v>
      </c>
      <c r="G383" s="194"/>
      <c r="H383" s="196" t="s">
        <v>19</v>
      </c>
      <c r="I383" s="198"/>
      <c r="J383" s="194"/>
      <c r="K383" s="194"/>
      <c r="L383" s="199"/>
      <c r="M383" s="200"/>
      <c r="N383" s="201"/>
      <c r="O383" s="201"/>
      <c r="P383" s="201"/>
      <c r="Q383" s="201"/>
      <c r="R383" s="201"/>
      <c r="S383" s="201"/>
      <c r="T383" s="202"/>
      <c r="AT383" s="203" t="s">
        <v>143</v>
      </c>
      <c r="AU383" s="203" t="s">
        <v>82</v>
      </c>
      <c r="AV383" s="13" t="s">
        <v>80</v>
      </c>
      <c r="AW383" s="13" t="s">
        <v>34</v>
      </c>
      <c r="AX383" s="13" t="s">
        <v>72</v>
      </c>
      <c r="AY383" s="203" t="s">
        <v>132</v>
      </c>
    </row>
    <row r="384" spans="1:65" s="13" customFormat="1" ht="11.25">
      <c r="B384" s="193"/>
      <c r="C384" s="194"/>
      <c r="D384" s="195" t="s">
        <v>143</v>
      </c>
      <c r="E384" s="196" t="s">
        <v>19</v>
      </c>
      <c r="F384" s="197" t="s">
        <v>369</v>
      </c>
      <c r="G384" s="194"/>
      <c r="H384" s="196" t="s">
        <v>19</v>
      </c>
      <c r="I384" s="198"/>
      <c r="J384" s="194"/>
      <c r="K384" s="194"/>
      <c r="L384" s="199"/>
      <c r="M384" s="200"/>
      <c r="N384" s="201"/>
      <c r="O384" s="201"/>
      <c r="P384" s="201"/>
      <c r="Q384" s="201"/>
      <c r="R384" s="201"/>
      <c r="S384" s="201"/>
      <c r="T384" s="202"/>
      <c r="AT384" s="203" t="s">
        <v>143</v>
      </c>
      <c r="AU384" s="203" t="s">
        <v>82</v>
      </c>
      <c r="AV384" s="13" t="s">
        <v>80</v>
      </c>
      <c r="AW384" s="13" t="s">
        <v>34</v>
      </c>
      <c r="AX384" s="13" t="s">
        <v>72</v>
      </c>
      <c r="AY384" s="203" t="s">
        <v>132</v>
      </c>
    </row>
    <row r="385" spans="1:65" s="14" customFormat="1" ht="11.25">
      <c r="B385" s="204"/>
      <c r="C385" s="205"/>
      <c r="D385" s="195" t="s">
        <v>143</v>
      </c>
      <c r="E385" s="206" t="s">
        <v>19</v>
      </c>
      <c r="F385" s="207" t="s">
        <v>370</v>
      </c>
      <c r="G385" s="205"/>
      <c r="H385" s="208">
        <v>1.2</v>
      </c>
      <c r="I385" s="209"/>
      <c r="J385" s="205"/>
      <c r="K385" s="205"/>
      <c r="L385" s="210"/>
      <c r="M385" s="211"/>
      <c r="N385" s="212"/>
      <c r="O385" s="212"/>
      <c r="P385" s="212"/>
      <c r="Q385" s="212"/>
      <c r="R385" s="212"/>
      <c r="S385" s="212"/>
      <c r="T385" s="213"/>
      <c r="AT385" s="214" t="s">
        <v>143</v>
      </c>
      <c r="AU385" s="214" t="s">
        <v>82</v>
      </c>
      <c r="AV385" s="14" t="s">
        <v>82</v>
      </c>
      <c r="AW385" s="14" t="s">
        <v>34</v>
      </c>
      <c r="AX385" s="14" t="s">
        <v>72</v>
      </c>
      <c r="AY385" s="214" t="s">
        <v>132</v>
      </c>
    </row>
    <row r="386" spans="1:65" s="13" customFormat="1" ht="11.25">
      <c r="B386" s="193"/>
      <c r="C386" s="194"/>
      <c r="D386" s="195" t="s">
        <v>143</v>
      </c>
      <c r="E386" s="196" t="s">
        <v>19</v>
      </c>
      <c r="F386" s="197" t="s">
        <v>371</v>
      </c>
      <c r="G386" s="194"/>
      <c r="H386" s="196" t="s">
        <v>19</v>
      </c>
      <c r="I386" s="198"/>
      <c r="J386" s="194"/>
      <c r="K386" s="194"/>
      <c r="L386" s="199"/>
      <c r="M386" s="200"/>
      <c r="N386" s="201"/>
      <c r="O386" s="201"/>
      <c r="P386" s="201"/>
      <c r="Q386" s="201"/>
      <c r="R386" s="201"/>
      <c r="S386" s="201"/>
      <c r="T386" s="202"/>
      <c r="AT386" s="203" t="s">
        <v>143</v>
      </c>
      <c r="AU386" s="203" t="s">
        <v>82</v>
      </c>
      <c r="AV386" s="13" t="s">
        <v>80</v>
      </c>
      <c r="AW386" s="13" t="s">
        <v>34</v>
      </c>
      <c r="AX386" s="13" t="s">
        <v>72</v>
      </c>
      <c r="AY386" s="203" t="s">
        <v>132</v>
      </c>
    </row>
    <row r="387" spans="1:65" s="14" customFormat="1" ht="11.25">
      <c r="B387" s="204"/>
      <c r="C387" s="205"/>
      <c r="D387" s="195" t="s">
        <v>143</v>
      </c>
      <c r="E387" s="206" t="s">
        <v>19</v>
      </c>
      <c r="F387" s="207" t="s">
        <v>372</v>
      </c>
      <c r="G387" s="205"/>
      <c r="H387" s="208">
        <v>0.27500000000000002</v>
      </c>
      <c r="I387" s="209"/>
      <c r="J387" s="205"/>
      <c r="K387" s="205"/>
      <c r="L387" s="210"/>
      <c r="M387" s="211"/>
      <c r="N387" s="212"/>
      <c r="O387" s="212"/>
      <c r="P387" s="212"/>
      <c r="Q387" s="212"/>
      <c r="R387" s="212"/>
      <c r="S387" s="212"/>
      <c r="T387" s="213"/>
      <c r="AT387" s="214" t="s">
        <v>143</v>
      </c>
      <c r="AU387" s="214" t="s">
        <v>82</v>
      </c>
      <c r="AV387" s="14" t="s">
        <v>82</v>
      </c>
      <c r="AW387" s="14" t="s">
        <v>34</v>
      </c>
      <c r="AX387" s="14" t="s">
        <v>72</v>
      </c>
      <c r="AY387" s="214" t="s">
        <v>132</v>
      </c>
    </row>
    <row r="388" spans="1:65" s="14" customFormat="1" ht="11.25">
      <c r="B388" s="204"/>
      <c r="C388" s="205"/>
      <c r="D388" s="195" t="s">
        <v>143</v>
      </c>
      <c r="E388" s="206" t="s">
        <v>19</v>
      </c>
      <c r="F388" s="207" t="s">
        <v>373</v>
      </c>
      <c r="G388" s="205"/>
      <c r="H388" s="208">
        <v>0.08</v>
      </c>
      <c r="I388" s="209"/>
      <c r="J388" s="205"/>
      <c r="K388" s="205"/>
      <c r="L388" s="210"/>
      <c r="M388" s="211"/>
      <c r="N388" s="212"/>
      <c r="O388" s="212"/>
      <c r="P388" s="212"/>
      <c r="Q388" s="212"/>
      <c r="R388" s="212"/>
      <c r="S388" s="212"/>
      <c r="T388" s="213"/>
      <c r="AT388" s="214" t="s">
        <v>143</v>
      </c>
      <c r="AU388" s="214" t="s">
        <v>82</v>
      </c>
      <c r="AV388" s="14" t="s">
        <v>82</v>
      </c>
      <c r="AW388" s="14" t="s">
        <v>34</v>
      </c>
      <c r="AX388" s="14" t="s">
        <v>72</v>
      </c>
      <c r="AY388" s="214" t="s">
        <v>132</v>
      </c>
    </row>
    <row r="389" spans="1:65" s="13" customFormat="1" ht="11.25">
      <c r="B389" s="193"/>
      <c r="C389" s="194"/>
      <c r="D389" s="195" t="s">
        <v>143</v>
      </c>
      <c r="E389" s="196" t="s">
        <v>19</v>
      </c>
      <c r="F389" s="197" t="s">
        <v>374</v>
      </c>
      <c r="G389" s="194"/>
      <c r="H389" s="196" t="s">
        <v>19</v>
      </c>
      <c r="I389" s="198"/>
      <c r="J389" s="194"/>
      <c r="K389" s="194"/>
      <c r="L389" s="199"/>
      <c r="M389" s="200"/>
      <c r="N389" s="201"/>
      <c r="O389" s="201"/>
      <c r="P389" s="201"/>
      <c r="Q389" s="201"/>
      <c r="R389" s="201"/>
      <c r="S389" s="201"/>
      <c r="T389" s="202"/>
      <c r="AT389" s="203" t="s">
        <v>143</v>
      </c>
      <c r="AU389" s="203" t="s">
        <v>82</v>
      </c>
      <c r="AV389" s="13" t="s">
        <v>80</v>
      </c>
      <c r="AW389" s="13" t="s">
        <v>34</v>
      </c>
      <c r="AX389" s="13" t="s">
        <v>72</v>
      </c>
      <c r="AY389" s="203" t="s">
        <v>132</v>
      </c>
    </row>
    <row r="390" spans="1:65" s="14" customFormat="1" ht="11.25">
      <c r="B390" s="204"/>
      <c r="C390" s="205"/>
      <c r="D390" s="195" t="s">
        <v>143</v>
      </c>
      <c r="E390" s="206" t="s">
        <v>19</v>
      </c>
      <c r="F390" s="207" t="s">
        <v>375</v>
      </c>
      <c r="G390" s="205"/>
      <c r="H390" s="208">
        <v>1.544</v>
      </c>
      <c r="I390" s="209"/>
      <c r="J390" s="205"/>
      <c r="K390" s="205"/>
      <c r="L390" s="210"/>
      <c r="M390" s="211"/>
      <c r="N390" s="212"/>
      <c r="O390" s="212"/>
      <c r="P390" s="212"/>
      <c r="Q390" s="212"/>
      <c r="R390" s="212"/>
      <c r="S390" s="212"/>
      <c r="T390" s="213"/>
      <c r="AT390" s="214" t="s">
        <v>143</v>
      </c>
      <c r="AU390" s="214" t="s">
        <v>82</v>
      </c>
      <c r="AV390" s="14" t="s">
        <v>82</v>
      </c>
      <c r="AW390" s="14" t="s">
        <v>34</v>
      </c>
      <c r="AX390" s="14" t="s">
        <v>72</v>
      </c>
      <c r="AY390" s="214" t="s">
        <v>132</v>
      </c>
    </row>
    <row r="391" spans="1:65" s="16" customFormat="1" ht="11.25">
      <c r="B391" s="226"/>
      <c r="C391" s="227"/>
      <c r="D391" s="195" t="s">
        <v>143</v>
      </c>
      <c r="E391" s="228" t="s">
        <v>19</v>
      </c>
      <c r="F391" s="229" t="s">
        <v>192</v>
      </c>
      <c r="G391" s="227"/>
      <c r="H391" s="230">
        <v>3.0990000000000002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AT391" s="236" t="s">
        <v>143</v>
      </c>
      <c r="AU391" s="236" t="s">
        <v>82</v>
      </c>
      <c r="AV391" s="16" t="s">
        <v>156</v>
      </c>
      <c r="AW391" s="16" t="s">
        <v>34</v>
      </c>
      <c r="AX391" s="16" t="s">
        <v>72</v>
      </c>
      <c r="AY391" s="236" t="s">
        <v>132</v>
      </c>
    </row>
    <row r="392" spans="1:65" s="15" customFormat="1" ht="11.25">
      <c r="B392" s="215"/>
      <c r="C392" s="216"/>
      <c r="D392" s="195" t="s">
        <v>143</v>
      </c>
      <c r="E392" s="217" t="s">
        <v>19</v>
      </c>
      <c r="F392" s="218" t="s">
        <v>150</v>
      </c>
      <c r="G392" s="216"/>
      <c r="H392" s="219">
        <v>17.391999999999999</v>
      </c>
      <c r="I392" s="220"/>
      <c r="J392" s="216"/>
      <c r="K392" s="216"/>
      <c r="L392" s="221"/>
      <c r="M392" s="222"/>
      <c r="N392" s="223"/>
      <c r="O392" s="223"/>
      <c r="P392" s="223"/>
      <c r="Q392" s="223"/>
      <c r="R392" s="223"/>
      <c r="S392" s="223"/>
      <c r="T392" s="224"/>
      <c r="AT392" s="225" t="s">
        <v>143</v>
      </c>
      <c r="AU392" s="225" t="s">
        <v>82</v>
      </c>
      <c r="AV392" s="15" t="s">
        <v>139</v>
      </c>
      <c r="AW392" s="15" t="s">
        <v>34</v>
      </c>
      <c r="AX392" s="15" t="s">
        <v>80</v>
      </c>
      <c r="AY392" s="225" t="s">
        <v>132</v>
      </c>
    </row>
    <row r="393" spans="1:65" s="2" customFormat="1" ht="24.2" customHeight="1">
      <c r="A393" s="36"/>
      <c r="B393" s="37"/>
      <c r="C393" s="175" t="s">
        <v>376</v>
      </c>
      <c r="D393" s="175" t="s">
        <v>134</v>
      </c>
      <c r="E393" s="176" t="s">
        <v>377</v>
      </c>
      <c r="F393" s="177" t="s">
        <v>378</v>
      </c>
      <c r="G393" s="178" t="s">
        <v>159</v>
      </c>
      <c r="H393" s="179">
        <v>44</v>
      </c>
      <c r="I393" s="180"/>
      <c r="J393" s="181">
        <f>ROUND(I393*H393,2)</f>
        <v>0</v>
      </c>
      <c r="K393" s="177" t="s">
        <v>138</v>
      </c>
      <c r="L393" s="41"/>
      <c r="M393" s="182" t="s">
        <v>19</v>
      </c>
      <c r="N393" s="183" t="s">
        <v>43</v>
      </c>
      <c r="O393" s="66"/>
      <c r="P393" s="184">
        <f>O393*H393</f>
        <v>0</v>
      </c>
      <c r="Q393" s="184">
        <v>0</v>
      </c>
      <c r="R393" s="184">
        <f>Q393*H393</f>
        <v>0</v>
      </c>
      <c r="S393" s="184">
        <v>0</v>
      </c>
      <c r="T393" s="185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86" t="s">
        <v>139</v>
      </c>
      <c r="AT393" s="186" t="s">
        <v>134</v>
      </c>
      <c r="AU393" s="186" t="s">
        <v>82</v>
      </c>
      <c r="AY393" s="19" t="s">
        <v>132</v>
      </c>
      <c r="BE393" s="187">
        <f>IF(N393="základní",J393,0)</f>
        <v>0</v>
      </c>
      <c r="BF393" s="187">
        <f>IF(N393="snížená",J393,0)</f>
        <v>0</v>
      </c>
      <c r="BG393" s="187">
        <f>IF(N393="zákl. přenesená",J393,0)</f>
        <v>0</v>
      </c>
      <c r="BH393" s="187">
        <f>IF(N393="sníž. přenesená",J393,0)</f>
        <v>0</v>
      </c>
      <c r="BI393" s="187">
        <f>IF(N393="nulová",J393,0)</f>
        <v>0</v>
      </c>
      <c r="BJ393" s="19" t="s">
        <v>80</v>
      </c>
      <c r="BK393" s="187">
        <f>ROUND(I393*H393,2)</f>
        <v>0</v>
      </c>
      <c r="BL393" s="19" t="s">
        <v>139</v>
      </c>
      <c r="BM393" s="186" t="s">
        <v>379</v>
      </c>
    </row>
    <row r="394" spans="1:65" s="2" customFormat="1" ht="11.25">
      <c r="A394" s="36"/>
      <c r="B394" s="37"/>
      <c r="C394" s="38"/>
      <c r="D394" s="188" t="s">
        <v>141</v>
      </c>
      <c r="E394" s="38"/>
      <c r="F394" s="189" t="s">
        <v>380</v>
      </c>
      <c r="G394" s="38"/>
      <c r="H394" s="38"/>
      <c r="I394" s="190"/>
      <c r="J394" s="38"/>
      <c r="K394" s="38"/>
      <c r="L394" s="41"/>
      <c r="M394" s="191"/>
      <c r="N394" s="192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9" t="s">
        <v>141</v>
      </c>
      <c r="AU394" s="19" t="s">
        <v>82</v>
      </c>
    </row>
    <row r="395" spans="1:65" s="13" customFormat="1" ht="11.25">
      <c r="B395" s="193"/>
      <c r="C395" s="194"/>
      <c r="D395" s="195" t="s">
        <v>143</v>
      </c>
      <c r="E395" s="196" t="s">
        <v>19</v>
      </c>
      <c r="F395" s="197" t="s">
        <v>333</v>
      </c>
      <c r="G395" s="194"/>
      <c r="H395" s="196" t="s">
        <v>19</v>
      </c>
      <c r="I395" s="198"/>
      <c r="J395" s="194"/>
      <c r="K395" s="194"/>
      <c r="L395" s="199"/>
      <c r="M395" s="200"/>
      <c r="N395" s="201"/>
      <c r="O395" s="201"/>
      <c r="P395" s="201"/>
      <c r="Q395" s="201"/>
      <c r="R395" s="201"/>
      <c r="S395" s="201"/>
      <c r="T395" s="202"/>
      <c r="AT395" s="203" t="s">
        <v>143</v>
      </c>
      <c r="AU395" s="203" t="s">
        <v>82</v>
      </c>
      <c r="AV395" s="13" t="s">
        <v>80</v>
      </c>
      <c r="AW395" s="13" t="s">
        <v>34</v>
      </c>
      <c r="AX395" s="13" t="s">
        <v>72</v>
      </c>
      <c r="AY395" s="203" t="s">
        <v>132</v>
      </c>
    </row>
    <row r="396" spans="1:65" s="13" customFormat="1" ht="11.25">
      <c r="B396" s="193"/>
      <c r="C396" s="194"/>
      <c r="D396" s="195" t="s">
        <v>143</v>
      </c>
      <c r="E396" s="196" t="s">
        <v>19</v>
      </c>
      <c r="F396" s="197" t="s">
        <v>334</v>
      </c>
      <c r="G396" s="194"/>
      <c r="H396" s="196" t="s">
        <v>19</v>
      </c>
      <c r="I396" s="198"/>
      <c r="J396" s="194"/>
      <c r="K396" s="194"/>
      <c r="L396" s="199"/>
      <c r="M396" s="200"/>
      <c r="N396" s="201"/>
      <c r="O396" s="201"/>
      <c r="P396" s="201"/>
      <c r="Q396" s="201"/>
      <c r="R396" s="201"/>
      <c r="S396" s="201"/>
      <c r="T396" s="202"/>
      <c r="AT396" s="203" t="s">
        <v>143</v>
      </c>
      <c r="AU396" s="203" t="s">
        <v>82</v>
      </c>
      <c r="AV396" s="13" t="s">
        <v>80</v>
      </c>
      <c r="AW396" s="13" t="s">
        <v>34</v>
      </c>
      <c r="AX396" s="13" t="s">
        <v>72</v>
      </c>
      <c r="AY396" s="203" t="s">
        <v>132</v>
      </c>
    </row>
    <row r="397" spans="1:65" s="13" customFormat="1" ht="11.25">
      <c r="B397" s="193"/>
      <c r="C397" s="194"/>
      <c r="D397" s="195" t="s">
        <v>143</v>
      </c>
      <c r="E397" s="196" t="s">
        <v>19</v>
      </c>
      <c r="F397" s="197" t="s">
        <v>335</v>
      </c>
      <c r="G397" s="194"/>
      <c r="H397" s="196" t="s">
        <v>19</v>
      </c>
      <c r="I397" s="198"/>
      <c r="J397" s="194"/>
      <c r="K397" s="194"/>
      <c r="L397" s="199"/>
      <c r="M397" s="200"/>
      <c r="N397" s="201"/>
      <c r="O397" s="201"/>
      <c r="P397" s="201"/>
      <c r="Q397" s="201"/>
      <c r="R397" s="201"/>
      <c r="S397" s="201"/>
      <c r="T397" s="202"/>
      <c r="AT397" s="203" t="s">
        <v>143</v>
      </c>
      <c r="AU397" s="203" t="s">
        <v>82</v>
      </c>
      <c r="AV397" s="13" t="s">
        <v>80</v>
      </c>
      <c r="AW397" s="13" t="s">
        <v>34</v>
      </c>
      <c r="AX397" s="13" t="s">
        <v>72</v>
      </c>
      <c r="AY397" s="203" t="s">
        <v>132</v>
      </c>
    </row>
    <row r="398" spans="1:65" s="14" customFormat="1" ht="11.25">
      <c r="B398" s="204"/>
      <c r="C398" s="205"/>
      <c r="D398" s="195" t="s">
        <v>143</v>
      </c>
      <c r="E398" s="206" t="s">
        <v>19</v>
      </c>
      <c r="F398" s="207" t="s">
        <v>358</v>
      </c>
      <c r="G398" s="205"/>
      <c r="H398" s="208">
        <v>44</v>
      </c>
      <c r="I398" s="209"/>
      <c r="J398" s="205"/>
      <c r="K398" s="205"/>
      <c r="L398" s="210"/>
      <c r="M398" s="211"/>
      <c r="N398" s="212"/>
      <c r="O398" s="212"/>
      <c r="P398" s="212"/>
      <c r="Q398" s="212"/>
      <c r="R398" s="212"/>
      <c r="S398" s="212"/>
      <c r="T398" s="213"/>
      <c r="AT398" s="214" t="s">
        <v>143</v>
      </c>
      <c r="AU398" s="214" t="s">
        <v>82</v>
      </c>
      <c r="AV398" s="14" t="s">
        <v>82</v>
      </c>
      <c r="AW398" s="14" t="s">
        <v>34</v>
      </c>
      <c r="AX398" s="14" t="s">
        <v>72</v>
      </c>
      <c r="AY398" s="214" t="s">
        <v>132</v>
      </c>
    </row>
    <row r="399" spans="1:65" s="15" customFormat="1" ht="11.25">
      <c r="B399" s="215"/>
      <c r="C399" s="216"/>
      <c r="D399" s="195" t="s">
        <v>143</v>
      </c>
      <c r="E399" s="217" t="s">
        <v>19</v>
      </c>
      <c r="F399" s="218" t="s">
        <v>150</v>
      </c>
      <c r="G399" s="216"/>
      <c r="H399" s="219">
        <v>44</v>
      </c>
      <c r="I399" s="220"/>
      <c r="J399" s="216"/>
      <c r="K399" s="216"/>
      <c r="L399" s="221"/>
      <c r="M399" s="222"/>
      <c r="N399" s="223"/>
      <c r="O399" s="223"/>
      <c r="P399" s="223"/>
      <c r="Q399" s="223"/>
      <c r="R399" s="223"/>
      <c r="S399" s="223"/>
      <c r="T399" s="224"/>
      <c r="AT399" s="225" t="s">
        <v>143</v>
      </c>
      <c r="AU399" s="225" t="s">
        <v>82</v>
      </c>
      <c r="AV399" s="15" t="s">
        <v>139</v>
      </c>
      <c r="AW399" s="15" t="s">
        <v>34</v>
      </c>
      <c r="AX399" s="15" t="s">
        <v>80</v>
      </c>
      <c r="AY399" s="225" t="s">
        <v>132</v>
      </c>
    </row>
    <row r="400" spans="1:65" s="2" customFormat="1" ht="16.5" customHeight="1">
      <c r="A400" s="36"/>
      <c r="B400" s="37"/>
      <c r="C400" s="237" t="s">
        <v>381</v>
      </c>
      <c r="D400" s="237" t="s">
        <v>282</v>
      </c>
      <c r="E400" s="238" t="s">
        <v>382</v>
      </c>
      <c r="F400" s="239" t="s">
        <v>383</v>
      </c>
      <c r="G400" s="240" t="s">
        <v>263</v>
      </c>
      <c r="H400" s="241">
        <v>11.88</v>
      </c>
      <c r="I400" s="242"/>
      <c r="J400" s="243">
        <f>ROUND(I400*H400,2)</f>
        <v>0</v>
      </c>
      <c r="K400" s="239" t="s">
        <v>138</v>
      </c>
      <c r="L400" s="244"/>
      <c r="M400" s="245" t="s">
        <v>19</v>
      </c>
      <c r="N400" s="246" t="s">
        <v>43</v>
      </c>
      <c r="O400" s="66"/>
      <c r="P400" s="184">
        <f>O400*H400</f>
        <v>0</v>
      </c>
      <c r="Q400" s="184">
        <v>1</v>
      </c>
      <c r="R400" s="184">
        <f>Q400*H400</f>
        <v>11.88</v>
      </c>
      <c r="S400" s="184">
        <v>0</v>
      </c>
      <c r="T400" s="185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186" t="s">
        <v>196</v>
      </c>
      <c r="AT400" s="186" t="s">
        <v>282</v>
      </c>
      <c r="AU400" s="186" t="s">
        <v>82</v>
      </c>
      <c r="AY400" s="19" t="s">
        <v>132</v>
      </c>
      <c r="BE400" s="187">
        <f>IF(N400="základní",J400,0)</f>
        <v>0</v>
      </c>
      <c r="BF400" s="187">
        <f>IF(N400="snížená",J400,0)</f>
        <v>0</v>
      </c>
      <c r="BG400" s="187">
        <f>IF(N400="zákl. přenesená",J400,0)</f>
        <v>0</v>
      </c>
      <c r="BH400" s="187">
        <f>IF(N400="sníž. přenesená",J400,0)</f>
        <v>0</v>
      </c>
      <c r="BI400" s="187">
        <f>IF(N400="nulová",J400,0)</f>
        <v>0</v>
      </c>
      <c r="BJ400" s="19" t="s">
        <v>80</v>
      </c>
      <c r="BK400" s="187">
        <f>ROUND(I400*H400,2)</f>
        <v>0</v>
      </c>
      <c r="BL400" s="19" t="s">
        <v>139</v>
      </c>
      <c r="BM400" s="186" t="s">
        <v>384</v>
      </c>
    </row>
    <row r="401" spans="1:65" s="14" customFormat="1" ht="11.25">
      <c r="B401" s="204"/>
      <c r="C401" s="205"/>
      <c r="D401" s="195" t="s">
        <v>143</v>
      </c>
      <c r="E401" s="206" t="s">
        <v>19</v>
      </c>
      <c r="F401" s="207" t="s">
        <v>385</v>
      </c>
      <c r="G401" s="205"/>
      <c r="H401" s="208">
        <v>6.6</v>
      </c>
      <c r="I401" s="209"/>
      <c r="J401" s="205"/>
      <c r="K401" s="205"/>
      <c r="L401" s="210"/>
      <c r="M401" s="211"/>
      <c r="N401" s="212"/>
      <c r="O401" s="212"/>
      <c r="P401" s="212"/>
      <c r="Q401" s="212"/>
      <c r="R401" s="212"/>
      <c r="S401" s="212"/>
      <c r="T401" s="213"/>
      <c r="AT401" s="214" t="s">
        <v>143</v>
      </c>
      <c r="AU401" s="214" t="s">
        <v>82</v>
      </c>
      <c r="AV401" s="14" t="s">
        <v>82</v>
      </c>
      <c r="AW401" s="14" t="s">
        <v>34</v>
      </c>
      <c r="AX401" s="14" t="s">
        <v>72</v>
      </c>
      <c r="AY401" s="214" t="s">
        <v>132</v>
      </c>
    </row>
    <row r="402" spans="1:65" s="15" customFormat="1" ht="11.25">
      <c r="B402" s="215"/>
      <c r="C402" s="216"/>
      <c r="D402" s="195" t="s">
        <v>143</v>
      </c>
      <c r="E402" s="217" t="s">
        <v>19</v>
      </c>
      <c r="F402" s="218" t="s">
        <v>150</v>
      </c>
      <c r="G402" s="216"/>
      <c r="H402" s="219">
        <v>6.6</v>
      </c>
      <c r="I402" s="220"/>
      <c r="J402" s="216"/>
      <c r="K402" s="216"/>
      <c r="L402" s="221"/>
      <c r="M402" s="222"/>
      <c r="N402" s="223"/>
      <c r="O402" s="223"/>
      <c r="P402" s="223"/>
      <c r="Q402" s="223"/>
      <c r="R402" s="223"/>
      <c r="S402" s="223"/>
      <c r="T402" s="224"/>
      <c r="AT402" s="225" t="s">
        <v>143</v>
      </c>
      <c r="AU402" s="225" t="s">
        <v>82</v>
      </c>
      <c r="AV402" s="15" t="s">
        <v>139</v>
      </c>
      <c r="AW402" s="15" t="s">
        <v>34</v>
      </c>
      <c r="AX402" s="15" t="s">
        <v>72</v>
      </c>
      <c r="AY402" s="225" t="s">
        <v>132</v>
      </c>
    </row>
    <row r="403" spans="1:65" s="14" customFormat="1" ht="11.25">
      <c r="B403" s="204"/>
      <c r="C403" s="205"/>
      <c r="D403" s="195" t="s">
        <v>143</v>
      </c>
      <c r="E403" s="206" t="s">
        <v>19</v>
      </c>
      <c r="F403" s="207" t="s">
        <v>386</v>
      </c>
      <c r="G403" s="205"/>
      <c r="H403" s="208">
        <v>11.88</v>
      </c>
      <c r="I403" s="209"/>
      <c r="J403" s="205"/>
      <c r="K403" s="205"/>
      <c r="L403" s="210"/>
      <c r="M403" s="211"/>
      <c r="N403" s="212"/>
      <c r="O403" s="212"/>
      <c r="P403" s="212"/>
      <c r="Q403" s="212"/>
      <c r="R403" s="212"/>
      <c r="S403" s="212"/>
      <c r="T403" s="213"/>
      <c r="AT403" s="214" t="s">
        <v>143</v>
      </c>
      <c r="AU403" s="214" t="s">
        <v>82</v>
      </c>
      <c r="AV403" s="14" t="s">
        <v>82</v>
      </c>
      <c r="AW403" s="14" t="s">
        <v>34</v>
      </c>
      <c r="AX403" s="14" t="s">
        <v>80</v>
      </c>
      <c r="AY403" s="214" t="s">
        <v>132</v>
      </c>
    </row>
    <row r="404" spans="1:65" s="2" customFormat="1" ht="21.75" customHeight="1">
      <c r="A404" s="36"/>
      <c r="B404" s="37"/>
      <c r="C404" s="175" t="s">
        <v>387</v>
      </c>
      <c r="D404" s="175" t="s">
        <v>134</v>
      </c>
      <c r="E404" s="176" t="s">
        <v>388</v>
      </c>
      <c r="F404" s="177" t="s">
        <v>389</v>
      </c>
      <c r="G404" s="178" t="s">
        <v>180</v>
      </c>
      <c r="H404" s="179">
        <v>18.739999999999998</v>
      </c>
      <c r="I404" s="180"/>
      <c r="J404" s="181">
        <f>ROUND(I404*H404,2)</f>
        <v>0</v>
      </c>
      <c r="K404" s="177" t="s">
        <v>138</v>
      </c>
      <c r="L404" s="41"/>
      <c r="M404" s="182" t="s">
        <v>19</v>
      </c>
      <c r="N404" s="183" t="s">
        <v>43</v>
      </c>
      <c r="O404" s="66"/>
      <c r="P404" s="184">
        <f>O404*H404</f>
        <v>0</v>
      </c>
      <c r="Q404" s="184">
        <v>2.5018722040000001</v>
      </c>
      <c r="R404" s="184">
        <f>Q404*H404</f>
        <v>46.885085102959998</v>
      </c>
      <c r="S404" s="184">
        <v>0</v>
      </c>
      <c r="T404" s="185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186" t="s">
        <v>139</v>
      </c>
      <c r="AT404" s="186" t="s">
        <v>134</v>
      </c>
      <c r="AU404" s="186" t="s">
        <v>82</v>
      </c>
      <c r="AY404" s="19" t="s">
        <v>132</v>
      </c>
      <c r="BE404" s="187">
        <f>IF(N404="základní",J404,0)</f>
        <v>0</v>
      </c>
      <c r="BF404" s="187">
        <f>IF(N404="snížená",J404,0)</f>
        <v>0</v>
      </c>
      <c r="BG404" s="187">
        <f>IF(N404="zákl. přenesená",J404,0)</f>
        <v>0</v>
      </c>
      <c r="BH404" s="187">
        <f>IF(N404="sníž. přenesená",J404,0)</f>
        <v>0</v>
      </c>
      <c r="BI404" s="187">
        <f>IF(N404="nulová",J404,0)</f>
        <v>0</v>
      </c>
      <c r="BJ404" s="19" t="s">
        <v>80</v>
      </c>
      <c r="BK404" s="187">
        <f>ROUND(I404*H404,2)</f>
        <v>0</v>
      </c>
      <c r="BL404" s="19" t="s">
        <v>139</v>
      </c>
      <c r="BM404" s="186" t="s">
        <v>390</v>
      </c>
    </row>
    <row r="405" spans="1:65" s="2" customFormat="1" ht="11.25">
      <c r="A405" s="36"/>
      <c r="B405" s="37"/>
      <c r="C405" s="38"/>
      <c r="D405" s="188" t="s">
        <v>141</v>
      </c>
      <c r="E405" s="38"/>
      <c r="F405" s="189" t="s">
        <v>391</v>
      </c>
      <c r="G405" s="38"/>
      <c r="H405" s="38"/>
      <c r="I405" s="190"/>
      <c r="J405" s="38"/>
      <c r="K405" s="38"/>
      <c r="L405" s="41"/>
      <c r="M405" s="191"/>
      <c r="N405" s="192"/>
      <c r="O405" s="66"/>
      <c r="P405" s="66"/>
      <c r="Q405" s="66"/>
      <c r="R405" s="66"/>
      <c r="S405" s="66"/>
      <c r="T405" s="67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T405" s="19" t="s">
        <v>141</v>
      </c>
      <c r="AU405" s="19" t="s">
        <v>82</v>
      </c>
    </row>
    <row r="406" spans="1:65" s="13" customFormat="1" ht="11.25">
      <c r="B406" s="193"/>
      <c r="C406" s="194"/>
      <c r="D406" s="195" t="s">
        <v>143</v>
      </c>
      <c r="E406" s="196" t="s">
        <v>19</v>
      </c>
      <c r="F406" s="197" t="s">
        <v>364</v>
      </c>
      <c r="G406" s="194"/>
      <c r="H406" s="196" t="s">
        <v>19</v>
      </c>
      <c r="I406" s="198"/>
      <c r="J406" s="194"/>
      <c r="K406" s="194"/>
      <c r="L406" s="199"/>
      <c r="M406" s="200"/>
      <c r="N406" s="201"/>
      <c r="O406" s="201"/>
      <c r="P406" s="201"/>
      <c r="Q406" s="201"/>
      <c r="R406" s="201"/>
      <c r="S406" s="201"/>
      <c r="T406" s="202"/>
      <c r="AT406" s="203" t="s">
        <v>143</v>
      </c>
      <c r="AU406" s="203" t="s">
        <v>82</v>
      </c>
      <c r="AV406" s="13" t="s">
        <v>80</v>
      </c>
      <c r="AW406" s="13" t="s">
        <v>34</v>
      </c>
      <c r="AX406" s="13" t="s">
        <v>72</v>
      </c>
      <c r="AY406" s="203" t="s">
        <v>132</v>
      </c>
    </row>
    <row r="407" spans="1:65" s="13" customFormat="1" ht="11.25">
      <c r="B407" s="193"/>
      <c r="C407" s="194"/>
      <c r="D407" s="195" t="s">
        <v>143</v>
      </c>
      <c r="E407" s="196" t="s">
        <v>19</v>
      </c>
      <c r="F407" s="197" t="s">
        <v>272</v>
      </c>
      <c r="G407" s="194"/>
      <c r="H407" s="196" t="s">
        <v>19</v>
      </c>
      <c r="I407" s="198"/>
      <c r="J407" s="194"/>
      <c r="K407" s="194"/>
      <c r="L407" s="199"/>
      <c r="M407" s="200"/>
      <c r="N407" s="201"/>
      <c r="O407" s="201"/>
      <c r="P407" s="201"/>
      <c r="Q407" s="201"/>
      <c r="R407" s="201"/>
      <c r="S407" s="201"/>
      <c r="T407" s="202"/>
      <c r="AT407" s="203" t="s">
        <v>143</v>
      </c>
      <c r="AU407" s="203" t="s">
        <v>82</v>
      </c>
      <c r="AV407" s="13" t="s">
        <v>80</v>
      </c>
      <c r="AW407" s="13" t="s">
        <v>34</v>
      </c>
      <c r="AX407" s="13" t="s">
        <v>72</v>
      </c>
      <c r="AY407" s="203" t="s">
        <v>132</v>
      </c>
    </row>
    <row r="408" spans="1:65" s="13" customFormat="1" ht="11.25">
      <c r="B408" s="193"/>
      <c r="C408" s="194"/>
      <c r="D408" s="195" t="s">
        <v>143</v>
      </c>
      <c r="E408" s="196" t="s">
        <v>19</v>
      </c>
      <c r="F408" s="197" t="s">
        <v>392</v>
      </c>
      <c r="G408" s="194"/>
      <c r="H408" s="196" t="s">
        <v>19</v>
      </c>
      <c r="I408" s="198"/>
      <c r="J408" s="194"/>
      <c r="K408" s="194"/>
      <c r="L408" s="199"/>
      <c r="M408" s="200"/>
      <c r="N408" s="201"/>
      <c r="O408" s="201"/>
      <c r="P408" s="201"/>
      <c r="Q408" s="201"/>
      <c r="R408" s="201"/>
      <c r="S408" s="201"/>
      <c r="T408" s="202"/>
      <c r="AT408" s="203" t="s">
        <v>143</v>
      </c>
      <c r="AU408" s="203" t="s">
        <v>82</v>
      </c>
      <c r="AV408" s="13" t="s">
        <v>80</v>
      </c>
      <c r="AW408" s="13" t="s">
        <v>34</v>
      </c>
      <c r="AX408" s="13" t="s">
        <v>72</v>
      </c>
      <c r="AY408" s="203" t="s">
        <v>132</v>
      </c>
    </row>
    <row r="409" spans="1:65" s="14" customFormat="1" ht="11.25">
      <c r="B409" s="204"/>
      <c r="C409" s="205"/>
      <c r="D409" s="195" t="s">
        <v>143</v>
      </c>
      <c r="E409" s="206" t="s">
        <v>19</v>
      </c>
      <c r="F409" s="207" t="s">
        <v>366</v>
      </c>
      <c r="G409" s="205"/>
      <c r="H409" s="208">
        <v>14</v>
      </c>
      <c r="I409" s="209"/>
      <c r="J409" s="205"/>
      <c r="K409" s="205"/>
      <c r="L409" s="210"/>
      <c r="M409" s="211"/>
      <c r="N409" s="212"/>
      <c r="O409" s="212"/>
      <c r="P409" s="212"/>
      <c r="Q409" s="212"/>
      <c r="R409" s="212"/>
      <c r="S409" s="212"/>
      <c r="T409" s="213"/>
      <c r="AT409" s="214" t="s">
        <v>143</v>
      </c>
      <c r="AU409" s="214" t="s">
        <v>82</v>
      </c>
      <c r="AV409" s="14" t="s">
        <v>82</v>
      </c>
      <c r="AW409" s="14" t="s">
        <v>34</v>
      </c>
      <c r="AX409" s="14" t="s">
        <v>72</v>
      </c>
      <c r="AY409" s="214" t="s">
        <v>132</v>
      </c>
    </row>
    <row r="410" spans="1:65" s="14" customFormat="1" ht="11.25">
      <c r="B410" s="204"/>
      <c r="C410" s="205"/>
      <c r="D410" s="195" t="s">
        <v>143</v>
      </c>
      <c r="E410" s="206" t="s">
        <v>19</v>
      </c>
      <c r="F410" s="207" t="s">
        <v>393</v>
      </c>
      <c r="G410" s="205"/>
      <c r="H410" s="208">
        <v>1.4</v>
      </c>
      <c r="I410" s="209"/>
      <c r="J410" s="205"/>
      <c r="K410" s="205"/>
      <c r="L410" s="210"/>
      <c r="M410" s="211"/>
      <c r="N410" s="212"/>
      <c r="O410" s="212"/>
      <c r="P410" s="212"/>
      <c r="Q410" s="212"/>
      <c r="R410" s="212"/>
      <c r="S410" s="212"/>
      <c r="T410" s="213"/>
      <c r="AT410" s="214" t="s">
        <v>143</v>
      </c>
      <c r="AU410" s="214" t="s">
        <v>82</v>
      </c>
      <c r="AV410" s="14" t="s">
        <v>82</v>
      </c>
      <c r="AW410" s="14" t="s">
        <v>34</v>
      </c>
      <c r="AX410" s="14" t="s">
        <v>72</v>
      </c>
      <c r="AY410" s="214" t="s">
        <v>132</v>
      </c>
    </row>
    <row r="411" spans="1:65" s="16" customFormat="1" ht="11.25">
      <c r="B411" s="226"/>
      <c r="C411" s="227"/>
      <c r="D411" s="195" t="s">
        <v>143</v>
      </c>
      <c r="E411" s="228" t="s">
        <v>19</v>
      </c>
      <c r="F411" s="229" t="s">
        <v>192</v>
      </c>
      <c r="G411" s="227"/>
      <c r="H411" s="230">
        <v>15.4</v>
      </c>
      <c r="I411" s="231"/>
      <c r="J411" s="227"/>
      <c r="K411" s="227"/>
      <c r="L411" s="232"/>
      <c r="M411" s="233"/>
      <c r="N411" s="234"/>
      <c r="O411" s="234"/>
      <c r="P411" s="234"/>
      <c r="Q411" s="234"/>
      <c r="R411" s="234"/>
      <c r="S411" s="234"/>
      <c r="T411" s="235"/>
      <c r="AT411" s="236" t="s">
        <v>143</v>
      </c>
      <c r="AU411" s="236" t="s">
        <v>82</v>
      </c>
      <c r="AV411" s="16" t="s">
        <v>156</v>
      </c>
      <c r="AW411" s="16" t="s">
        <v>34</v>
      </c>
      <c r="AX411" s="16" t="s">
        <v>72</v>
      </c>
      <c r="AY411" s="236" t="s">
        <v>132</v>
      </c>
    </row>
    <row r="412" spans="1:65" s="13" customFormat="1" ht="11.25">
      <c r="B412" s="193"/>
      <c r="C412" s="194"/>
      <c r="D412" s="195" t="s">
        <v>143</v>
      </c>
      <c r="E412" s="196" t="s">
        <v>19</v>
      </c>
      <c r="F412" s="197" t="s">
        <v>193</v>
      </c>
      <c r="G412" s="194"/>
      <c r="H412" s="196" t="s">
        <v>19</v>
      </c>
      <c r="I412" s="198"/>
      <c r="J412" s="194"/>
      <c r="K412" s="194"/>
      <c r="L412" s="199"/>
      <c r="M412" s="200"/>
      <c r="N412" s="201"/>
      <c r="O412" s="201"/>
      <c r="P412" s="201"/>
      <c r="Q412" s="201"/>
      <c r="R412" s="201"/>
      <c r="S412" s="201"/>
      <c r="T412" s="202"/>
      <c r="AT412" s="203" t="s">
        <v>143</v>
      </c>
      <c r="AU412" s="203" t="s">
        <v>82</v>
      </c>
      <c r="AV412" s="13" t="s">
        <v>80</v>
      </c>
      <c r="AW412" s="13" t="s">
        <v>34</v>
      </c>
      <c r="AX412" s="13" t="s">
        <v>72</v>
      </c>
      <c r="AY412" s="203" t="s">
        <v>132</v>
      </c>
    </row>
    <row r="413" spans="1:65" s="13" customFormat="1" ht="11.25">
      <c r="B413" s="193"/>
      <c r="C413" s="194"/>
      <c r="D413" s="195" t="s">
        <v>143</v>
      </c>
      <c r="E413" s="196" t="s">
        <v>19</v>
      </c>
      <c r="F413" s="197" t="s">
        <v>367</v>
      </c>
      <c r="G413" s="194"/>
      <c r="H413" s="196" t="s">
        <v>19</v>
      </c>
      <c r="I413" s="198"/>
      <c r="J413" s="194"/>
      <c r="K413" s="194"/>
      <c r="L413" s="199"/>
      <c r="M413" s="200"/>
      <c r="N413" s="201"/>
      <c r="O413" s="201"/>
      <c r="P413" s="201"/>
      <c r="Q413" s="201"/>
      <c r="R413" s="201"/>
      <c r="S413" s="201"/>
      <c r="T413" s="202"/>
      <c r="AT413" s="203" t="s">
        <v>143</v>
      </c>
      <c r="AU413" s="203" t="s">
        <v>82</v>
      </c>
      <c r="AV413" s="13" t="s">
        <v>80</v>
      </c>
      <c r="AW413" s="13" t="s">
        <v>34</v>
      </c>
      <c r="AX413" s="13" t="s">
        <v>72</v>
      </c>
      <c r="AY413" s="203" t="s">
        <v>132</v>
      </c>
    </row>
    <row r="414" spans="1:65" s="14" customFormat="1" ht="11.25">
      <c r="B414" s="204"/>
      <c r="C414" s="205"/>
      <c r="D414" s="195" t="s">
        <v>143</v>
      </c>
      <c r="E414" s="206" t="s">
        <v>19</v>
      </c>
      <c r="F414" s="207" t="s">
        <v>368</v>
      </c>
      <c r="G414" s="205"/>
      <c r="H414" s="208">
        <v>0.29299999999999998</v>
      </c>
      <c r="I414" s="209"/>
      <c r="J414" s="205"/>
      <c r="K414" s="205"/>
      <c r="L414" s="210"/>
      <c r="M414" s="211"/>
      <c r="N414" s="212"/>
      <c r="O414" s="212"/>
      <c r="P414" s="212"/>
      <c r="Q414" s="212"/>
      <c r="R414" s="212"/>
      <c r="S414" s="212"/>
      <c r="T414" s="213"/>
      <c r="AT414" s="214" t="s">
        <v>143</v>
      </c>
      <c r="AU414" s="214" t="s">
        <v>82</v>
      </c>
      <c r="AV414" s="14" t="s">
        <v>82</v>
      </c>
      <c r="AW414" s="14" t="s">
        <v>34</v>
      </c>
      <c r="AX414" s="14" t="s">
        <v>72</v>
      </c>
      <c r="AY414" s="214" t="s">
        <v>132</v>
      </c>
    </row>
    <row r="415" spans="1:65" s="14" customFormat="1" ht="11.25">
      <c r="B415" s="204"/>
      <c r="C415" s="205"/>
      <c r="D415" s="195" t="s">
        <v>143</v>
      </c>
      <c r="E415" s="206" t="s">
        <v>19</v>
      </c>
      <c r="F415" s="207" t="s">
        <v>394</v>
      </c>
      <c r="G415" s="205"/>
      <c r="H415" s="208">
        <v>2.9000000000000001E-2</v>
      </c>
      <c r="I415" s="209"/>
      <c r="J415" s="205"/>
      <c r="K415" s="205"/>
      <c r="L415" s="210"/>
      <c r="M415" s="211"/>
      <c r="N415" s="212"/>
      <c r="O415" s="212"/>
      <c r="P415" s="212"/>
      <c r="Q415" s="212"/>
      <c r="R415" s="212"/>
      <c r="S415" s="212"/>
      <c r="T415" s="213"/>
      <c r="AT415" s="214" t="s">
        <v>143</v>
      </c>
      <c r="AU415" s="214" t="s">
        <v>82</v>
      </c>
      <c r="AV415" s="14" t="s">
        <v>82</v>
      </c>
      <c r="AW415" s="14" t="s">
        <v>34</v>
      </c>
      <c r="AX415" s="14" t="s">
        <v>72</v>
      </c>
      <c r="AY415" s="214" t="s">
        <v>132</v>
      </c>
    </row>
    <row r="416" spans="1:65" s="16" customFormat="1" ht="11.25">
      <c r="B416" s="226"/>
      <c r="C416" s="227"/>
      <c r="D416" s="195" t="s">
        <v>143</v>
      </c>
      <c r="E416" s="228" t="s">
        <v>19</v>
      </c>
      <c r="F416" s="229" t="s">
        <v>192</v>
      </c>
      <c r="G416" s="227"/>
      <c r="H416" s="230">
        <v>0.32200000000000001</v>
      </c>
      <c r="I416" s="231"/>
      <c r="J416" s="227"/>
      <c r="K416" s="227"/>
      <c r="L416" s="232"/>
      <c r="M416" s="233"/>
      <c r="N416" s="234"/>
      <c r="O416" s="234"/>
      <c r="P416" s="234"/>
      <c r="Q416" s="234"/>
      <c r="R416" s="234"/>
      <c r="S416" s="234"/>
      <c r="T416" s="235"/>
      <c r="AT416" s="236" t="s">
        <v>143</v>
      </c>
      <c r="AU416" s="236" t="s">
        <v>82</v>
      </c>
      <c r="AV416" s="16" t="s">
        <v>156</v>
      </c>
      <c r="AW416" s="16" t="s">
        <v>34</v>
      </c>
      <c r="AX416" s="16" t="s">
        <v>72</v>
      </c>
      <c r="AY416" s="236" t="s">
        <v>132</v>
      </c>
    </row>
    <row r="417" spans="1:65" s="13" customFormat="1" ht="11.25">
      <c r="B417" s="193"/>
      <c r="C417" s="194"/>
      <c r="D417" s="195" t="s">
        <v>143</v>
      </c>
      <c r="E417" s="196" t="s">
        <v>19</v>
      </c>
      <c r="F417" s="197" t="s">
        <v>334</v>
      </c>
      <c r="G417" s="194"/>
      <c r="H417" s="196" t="s">
        <v>19</v>
      </c>
      <c r="I417" s="198"/>
      <c r="J417" s="194"/>
      <c r="K417" s="194"/>
      <c r="L417" s="199"/>
      <c r="M417" s="200"/>
      <c r="N417" s="201"/>
      <c r="O417" s="201"/>
      <c r="P417" s="201"/>
      <c r="Q417" s="201"/>
      <c r="R417" s="201"/>
      <c r="S417" s="201"/>
      <c r="T417" s="202"/>
      <c r="AT417" s="203" t="s">
        <v>143</v>
      </c>
      <c r="AU417" s="203" t="s">
        <v>82</v>
      </c>
      <c r="AV417" s="13" t="s">
        <v>80</v>
      </c>
      <c r="AW417" s="13" t="s">
        <v>34</v>
      </c>
      <c r="AX417" s="13" t="s">
        <v>72</v>
      </c>
      <c r="AY417" s="203" t="s">
        <v>132</v>
      </c>
    </row>
    <row r="418" spans="1:65" s="13" customFormat="1" ht="11.25">
      <c r="B418" s="193"/>
      <c r="C418" s="194"/>
      <c r="D418" s="195" t="s">
        <v>143</v>
      </c>
      <c r="E418" s="196" t="s">
        <v>19</v>
      </c>
      <c r="F418" s="197" t="s">
        <v>335</v>
      </c>
      <c r="G418" s="194"/>
      <c r="H418" s="196" t="s">
        <v>19</v>
      </c>
      <c r="I418" s="198"/>
      <c r="J418" s="194"/>
      <c r="K418" s="194"/>
      <c r="L418" s="199"/>
      <c r="M418" s="200"/>
      <c r="N418" s="201"/>
      <c r="O418" s="201"/>
      <c r="P418" s="201"/>
      <c r="Q418" s="201"/>
      <c r="R418" s="201"/>
      <c r="S418" s="201"/>
      <c r="T418" s="202"/>
      <c r="AT418" s="203" t="s">
        <v>143</v>
      </c>
      <c r="AU418" s="203" t="s">
        <v>82</v>
      </c>
      <c r="AV418" s="13" t="s">
        <v>80</v>
      </c>
      <c r="AW418" s="13" t="s">
        <v>34</v>
      </c>
      <c r="AX418" s="13" t="s">
        <v>72</v>
      </c>
      <c r="AY418" s="203" t="s">
        <v>132</v>
      </c>
    </row>
    <row r="419" spans="1:65" s="13" customFormat="1" ht="11.25">
      <c r="B419" s="193"/>
      <c r="C419" s="194"/>
      <c r="D419" s="195" t="s">
        <v>143</v>
      </c>
      <c r="E419" s="196" t="s">
        <v>19</v>
      </c>
      <c r="F419" s="197" t="s">
        <v>395</v>
      </c>
      <c r="G419" s="194"/>
      <c r="H419" s="196" t="s">
        <v>19</v>
      </c>
      <c r="I419" s="198"/>
      <c r="J419" s="194"/>
      <c r="K419" s="194"/>
      <c r="L419" s="199"/>
      <c r="M419" s="200"/>
      <c r="N419" s="201"/>
      <c r="O419" s="201"/>
      <c r="P419" s="201"/>
      <c r="Q419" s="201"/>
      <c r="R419" s="201"/>
      <c r="S419" s="201"/>
      <c r="T419" s="202"/>
      <c r="AT419" s="203" t="s">
        <v>143</v>
      </c>
      <c r="AU419" s="203" t="s">
        <v>82</v>
      </c>
      <c r="AV419" s="13" t="s">
        <v>80</v>
      </c>
      <c r="AW419" s="13" t="s">
        <v>34</v>
      </c>
      <c r="AX419" s="13" t="s">
        <v>72</v>
      </c>
      <c r="AY419" s="203" t="s">
        <v>132</v>
      </c>
    </row>
    <row r="420" spans="1:65" s="14" customFormat="1" ht="11.25">
      <c r="B420" s="204"/>
      <c r="C420" s="205"/>
      <c r="D420" s="195" t="s">
        <v>143</v>
      </c>
      <c r="E420" s="206" t="s">
        <v>19</v>
      </c>
      <c r="F420" s="207" t="s">
        <v>396</v>
      </c>
      <c r="G420" s="205"/>
      <c r="H420" s="208">
        <v>2.7440000000000002</v>
      </c>
      <c r="I420" s="209"/>
      <c r="J420" s="205"/>
      <c r="K420" s="205"/>
      <c r="L420" s="210"/>
      <c r="M420" s="211"/>
      <c r="N420" s="212"/>
      <c r="O420" s="212"/>
      <c r="P420" s="212"/>
      <c r="Q420" s="212"/>
      <c r="R420" s="212"/>
      <c r="S420" s="212"/>
      <c r="T420" s="213"/>
      <c r="AT420" s="214" t="s">
        <v>143</v>
      </c>
      <c r="AU420" s="214" t="s">
        <v>82</v>
      </c>
      <c r="AV420" s="14" t="s">
        <v>82</v>
      </c>
      <c r="AW420" s="14" t="s">
        <v>34</v>
      </c>
      <c r="AX420" s="14" t="s">
        <v>72</v>
      </c>
      <c r="AY420" s="214" t="s">
        <v>132</v>
      </c>
    </row>
    <row r="421" spans="1:65" s="14" customFormat="1" ht="11.25">
      <c r="B421" s="204"/>
      <c r="C421" s="205"/>
      <c r="D421" s="195" t="s">
        <v>143</v>
      </c>
      <c r="E421" s="206" t="s">
        <v>19</v>
      </c>
      <c r="F421" s="207" t="s">
        <v>397</v>
      </c>
      <c r="G421" s="205"/>
      <c r="H421" s="208">
        <v>0.27400000000000002</v>
      </c>
      <c r="I421" s="209"/>
      <c r="J421" s="205"/>
      <c r="K421" s="205"/>
      <c r="L421" s="210"/>
      <c r="M421" s="211"/>
      <c r="N421" s="212"/>
      <c r="O421" s="212"/>
      <c r="P421" s="212"/>
      <c r="Q421" s="212"/>
      <c r="R421" s="212"/>
      <c r="S421" s="212"/>
      <c r="T421" s="213"/>
      <c r="AT421" s="214" t="s">
        <v>143</v>
      </c>
      <c r="AU421" s="214" t="s">
        <v>82</v>
      </c>
      <c r="AV421" s="14" t="s">
        <v>82</v>
      </c>
      <c r="AW421" s="14" t="s">
        <v>34</v>
      </c>
      <c r="AX421" s="14" t="s">
        <v>72</v>
      </c>
      <c r="AY421" s="214" t="s">
        <v>132</v>
      </c>
    </row>
    <row r="422" spans="1:65" s="16" customFormat="1" ht="11.25">
      <c r="B422" s="226"/>
      <c r="C422" s="227"/>
      <c r="D422" s="195" t="s">
        <v>143</v>
      </c>
      <c r="E422" s="228" t="s">
        <v>19</v>
      </c>
      <c r="F422" s="229" t="s">
        <v>192</v>
      </c>
      <c r="G422" s="227"/>
      <c r="H422" s="230">
        <v>3.0180000000000002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AT422" s="236" t="s">
        <v>143</v>
      </c>
      <c r="AU422" s="236" t="s">
        <v>82</v>
      </c>
      <c r="AV422" s="16" t="s">
        <v>156</v>
      </c>
      <c r="AW422" s="16" t="s">
        <v>34</v>
      </c>
      <c r="AX422" s="16" t="s">
        <v>72</v>
      </c>
      <c r="AY422" s="236" t="s">
        <v>132</v>
      </c>
    </row>
    <row r="423" spans="1:65" s="15" customFormat="1" ht="11.25">
      <c r="B423" s="215"/>
      <c r="C423" s="216"/>
      <c r="D423" s="195" t="s">
        <v>143</v>
      </c>
      <c r="E423" s="217" t="s">
        <v>19</v>
      </c>
      <c r="F423" s="218" t="s">
        <v>150</v>
      </c>
      <c r="G423" s="216"/>
      <c r="H423" s="219">
        <v>18.740000000000002</v>
      </c>
      <c r="I423" s="220"/>
      <c r="J423" s="216"/>
      <c r="K423" s="216"/>
      <c r="L423" s="221"/>
      <c r="M423" s="222"/>
      <c r="N423" s="223"/>
      <c r="O423" s="223"/>
      <c r="P423" s="223"/>
      <c r="Q423" s="223"/>
      <c r="R423" s="223"/>
      <c r="S423" s="223"/>
      <c r="T423" s="224"/>
      <c r="AT423" s="225" t="s">
        <v>143</v>
      </c>
      <c r="AU423" s="225" t="s">
        <v>82</v>
      </c>
      <c r="AV423" s="15" t="s">
        <v>139</v>
      </c>
      <c r="AW423" s="15" t="s">
        <v>34</v>
      </c>
      <c r="AX423" s="15" t="s">
        <v>80</v>
      </c>
      <c r="AY423" s="225" t="s">
        <v>132</v>
      </c>
    </row>
    <row r="424" spans="1:65" s="2" customFormat="1" ht="16.5" customHeight="1">
      <c r="A424" s="36"/>
      <c r="B424" s="37"/>
      <c r="C424" s="175" t="s">
        <v>398</v>
      </c>
      <c r="D424" s="175" t="s">
        <v>134</v>
      </c>
      <c r="E424" s="176" t="s">
        <v>399</v>
      </c>
      <c r="F424" s="177" t="s">
        <v>400</v>
      </c>
      <c r="G424" s="178" t="s">
        <v>137</v>
      </c>
      <c r="H424" s="179">
        <v>17.28</v>
      </c>
      <c r="I424" s="180"/>
      <c r="J424" s="181">
        <f>ROUND(I424*H424,2)</f>
        <v>0</v>
      </c>
      <c r="K424" s="177" t="s">
        <v>138</v>
      </c>
      <c r="L424" s="41"/>
      <c r="M424" s="182" t="s">
        <v>19</v>
      </c>
      <c r="N424" s="183" t="s">
        <v>43</v>
      </c>
      <c r="O424" s="66"/>
      <c r="P424" s="184">
        <f>O424*H424</f>
        <v>0</v>
      </c>
      <c r="Q424" s="184">
        <v>2.4719E-3</v>
      </c>
      <c r="R424" s="184">
        <f>Q424*H424</f>
        <v>4.2714432000000004E-2</v>
      </c>
      <c r="S424" s="184">
        <v>0</v>
      </c>
      <c r="T424" s="185">
        <f>S424*H424</f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186" t="s">
        <v>139</v>
      </c>
      <c r="AT424" s="186" t="s">
        <v>134</v>
      </c>
      <c r="AU424" s="186" t="s">
        <v>82</v>
      </c>
      <c r="AY424" s="19" t="s">
        <v>132</v>
      </c>
      <c r="BE424" s="187">
        <f>IF(N424="základní",J424,0)</f>
        <v>0</v>
      </c>
      <c r="BF424" s="187">
        <f>IF(N424="snížená",J424,0)</f>
        <v>0</v>
      </c>
      <c r="BG424" s="187">
        <f>IF(N424="zákl. přenesená",J424,0)</f>
        <v>0</v>
      </c>
      <c r="BH424" s="187">
        <f>IF(N424="sníž. přenesená",J424,0)</f>
        <v>0</v>
      </c>
      <c r="BI424" s="187">
        <f>IF(N424="nulová",J424,0)</f>
        <v>0</v>
      </c>
      <c r="BJ424" s="19" t="s">
        <v>80</v>
      </c>
      <c r="BK424" s="187">
        <f>ROUND(I424*H424,2)</f>
        <v>0</v>
      </c>
      <c r="BL424" s="19" t="s">
        <v>139</v>
      </c>
      <c r="BM424" s="186" t="s">
        <v>401</v>
      </c>
    </row>
    <row r="425" spans="1:65" s="2" customFormat="1" ht="11.25">
      <c r="A425" s="36"/>
      <c r="B425" s="37"/>
      <c r="C425" s="38"/>
      <c r="D425" s="188" t="s">
        <v>141</v>
      </c>
      <c r="E425" s="38"/>
      <c r="F425" s="189" t="s">
        <v>402</v>
      </c>
      <c r="G425" s="38"/>
      <c r="H425" s="38"/>
      <c r="I425" s="190"/>
      <c r="J425" s="38"/>
      <c r="K425" s="38"/>
      <c r="L425" s="41"/>
      <c r="M425" s="191"/>
      <c r="N425" s="192"/>
      <c r="O425" s="66"/>
      <c r="P425" s="66"/>
      <c r="Q425" s="66"/>
      <c r="R425" s="66"/>
      <c r="S425" s="66"/>
      <c r="T425" s="67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T425" s="19" t="s">
        <v>141</v>
      </c>
      <c r="AU425" s="19" t="s">
        <v>82</v>
      </c>
    </row>
    <row r="426" spans="1:65" s="13" customFormat="1" ht="11.25">
      <c r="B426" s="193"/>
      <c r="C426" s="194"/>
      <c r="D426" s="195" t="s">
        <v>143</v>
      </c>
      <c r="E426" s="196" t="s">
        <v>19</v>
      </c>
      <c r="F426" s="197" t="s">
        <v>364</v>
      </c>
      <c r="G426" s="194"/>
      <c r="H426" s="196" t="s">
        <v>19</v>
      </c>
      <c r="I426" s="198"/>
      <c r="J426" s="194"/>
      <c r="K426" s="194"/>
      <c r="L426" s="199"/>
      <c r="M426" s="200"/>
      <c r="N426" s="201"/>
      <c r="O426" s="201"/>
      <c r="P426" s="201"/>
      <c r="Q426" s="201"/>
      <c r="R426" s="201"/>
      <c r="S426" s="201"/>
      <c r="T426" s="202"/>
      <c r="AT426" s="203" t="s">
        <v>143</v>
      </c>
      <c r="AU426" s="203" t="s">
        <v>82</v>
      </c>
      <c r="AV426" s="13" t="s">
        <v>80</v>
      </c>
      <c r="AW426" s="13" t="s">
        <v>34</v>
      </c>
      <c r="AX426" s="13" t="s">
        <v>72</v>
      </c>
      <c r="AY426" s="203" t="s">
        <v>132</v>
      </c>
    </row>
    <row r="427" spans="1:65" s="13" customFormat="1" ht="11.25">
      <c r="B427" s="193"/>
      <c r="C427" s="194"/>
      <c r="D427" s="195" t="s">
        <v>143</v>
      </c>
      <c r="E427" s="196" t="s">
        <v>19</v>
      </c>
      <c r="F427" s="197" t="s">
        <v>272</v>
      </c>
      <c r="G427" s="194"/>
      <c r="H427" s="196" t="s">
        <v>19</v>
      </c>
      <c r="I427" s="198"/>
      <c r="J427" s="194"/>
      <c r="K427" s="194"/>
      <c r="L427" s="199"/>
      <c r="M427" s="200"/>
      <c r="N427" s="201"/>
      <c r="O427" s="201"/>
      <c r="P427" s="201"/>
      <c r="Q427" s="201"/>
      <c r="R427" s="201"/>
      <c r="S427" s="201"/>
      <c r="T427" s="202"/>
      <c r="AT427" s="203" t="s">
        <v>143</v>
      </c>
      <c r="AU427" s="203" t="s">
        <v>82</v>
      </c>
      <c r="AV427" s="13" t="s">
        <v>80</v>
      </c>
      <c r="AW427" s="13" t="s">
        <v>34</v>
      </c>
      <c r="AX427" s="13" t="s">
        <v>72</v>
      </c>
      <c r="AY427" s="203" t="s">
        <v>132</v>
      </c>
    </row>
    <row r="428" spans="1:65" s="13" customFormat="1" ht="11.25">
      <c r="B428" s="193"/>
      <c r="C428" s="194"/>
      <c r="D428" s="195" t="s">
        <v>143</v>
      </c>
      <c r="E428" s="196" t="s">
        <v>19</v>
      </c>
      <c r="F428" s="197" t="s">
        <v>392</v>
      </c>
      <c r="G428" s="194"/>
      <c r="H428" s="196" t="s">
        <v>19</v>
      </c>
      <c r="I428" s="198"/>
      <c r="J428" s="194"/>
      <c r="K428" s="194"/>
      <c r="L428" s="199"/>
      <c r="M428" s="200"/>
      <c r="N428" s="201"/>
      <c r="O428" s="201"/>
      <c r="P428" s="201"/>
      <c r="Q428" s="201"/>
      <c r="R428" s="201"/>
      <c r="S428" s="201"/>
      <c r="T428" s="202"/>
      <c r="AT428" s="203" t="s">
        <v>143</v>
      </c>
      <c r="AU428" s="203" t="s">
        <v>82</v>
      </c>
      <c r="AV428" s="13" t="s">
        <v>80</v>
      </c>
      <c r="AW428" s="13" t="s">
        <v>34</v>
      </c>
      <c r="AX428" s="13" t="s">
        <v>72</v>
      </c>
      <c r="AY428" s="203" t="s">
        <v>132</v>
      </c>
    </row>
    <row r="429" spans="1:65" s="14" customFormat="1" ht="11.25">
      <c r="B429" s="204"/>
      <c r="C429" s="205"/>
      <c r="D429" s="195" t="s">
        <v>143</v>
      </c>
      <c r="E429" s="206" t="s">
        <v>19</v>
      </c>
      <c r="F429" s="207" t="s">
        <v>403</v>
      </c>
      <c r="G429" s="205"/>
      <c r="H429" s="208">
        <v>10.199999999999999</v>
      </c>
      <c r="I429" s="209"/>
      <c r="J429" s="205"/>
      <c r="K429" s="205"/>
      <c r="L429" s="210"/>
      <c r="M429" s="211"/>
      <c r="N429" s="212"/>
      <c r="O429" s="212"/>
      <c r="P429" s="212"/>
      <c r="Q429" s="212"/>
      <c r="R429" s="212"/>
      <c r="S429" s="212"/>
      <c r="T429" s="213"/>
      <c r="AT429" s="214" t="s">
        <v>143</v>
      </c>
      <c r="AU429" s="214" t="s">
        <v>82</v>
      </c>
      <c r="AV429" s="14" t="s">
        <v>82</v>
      </c>
      <c r="AW429" s="14" t="s">
        <v>34</v>
      </c>
      <c r="AX429" s="14" t="s">
        <v>72</v>
      </c>
      <c r="AY429" s="214" t="s">
        <v>132</v>
      </c>
    </row>
    <row r="430" spans="1:65" s="16" customFormat="1" ht="11.25">
      <c r="B430" s="226"/>
      <c r="C430" s="227"/>
      <c r="D430" s="195" t="s">
        <v>143</v>
      </c>
      <c r="E430" s="228" t="s">
        <v>19</v>
      </c>
      <c r="F430" s="229" t="s">
        <v>192</v>
      </c>
      <c r="G430" s="227"/>
      <c r="H430" s="230">
        <v>10.199999999999999</v>
      </c>
      <c r="I430" s="231"/>
      <c r="J430" s="227"/>
      <c r="K430" s="227"/>
      <c r="L430" s="232"/>
      <c r="M430" s="233"/>
      <c r="N430" s="234"/>
      <c r="O430" s="234"/>
      <c r="P430" s="234"/>
      <c r="Q430" s="234"/>
      <c r="R430" s="234"/>
      <c r="S430" s="234"/>
      <c r="T430" s="235"/>
      <c r="AT430" s="236" t="s">
        <v>143</v>
      </c>
      <c r="AU430" s="236" t="s">
        <v>82</v>
      </c>
      <c r="AV430" s="16" t="s">
        <v>156</v>
      </c>
      <c r="AW430" s="16" t="s">
        <v>34</v>
      </c>
      <c r="AX430" s="16" t="s">
        <v>72</v>
      </c>
      <c r="AY430" s="236" t="s">
        <v>132</v>
      </c>
    </row>
    <row r="431" spans="1:65" s="13" customFormat="1" ht="11.25">
      <c r="B431" s="193"/>
      <c r="C431" s="194"/>
      <c r="D431" s="195" t="s">
        <v>143</v>
      </c>
      <c r="E431" s="196" t="s">
        <v>19</v>
      </c>
      <c r="F431" s="197" t="s">
        <v>193</v>
      </c>
      <c r="G431" s="194"/>
      <c r="H431" s="196" t="s">
        <v>19</v>
      </c>
      <c r="I431" s="198"/>
      <c r="J431" s="194"/>
      <c r="K431" s="194"/>
      <c r="L431" s="199"/>
      <c r="M431" s="200"/>
      <c r="N431" s="201"/>
      <c r="O431" s="201"/>
      <c r="P431" s="201"/>
      <c r="Q431" s="201"/>
      <c r="R431" s="201"/>
      <c r="S431" s="201"/>
      <c r="T431" s="202"/>
      <c r="AT431" s="203" t="s">
        <v>143</v>
      </c>
      <c r="AU431" s="203" t="s">
        <v>82</v>
      </c>
      <c r="AV431" s="13" t="s">
        <v>80</v>
      </c>
      <c r="AW431" s="13" t="s">
        <v>34</v>
      </c>
      <c r="AX431" s="13" t="s">
        <v>72</v>
      </c>
      <c r="AY431" s="203" t="s">
        <v>132</v>
      </c>
    </row>
    <row r="432" spans="1:65" s="13" customFormat="1" ht="11.25">
      <c r="B432" s="193"/>
      <c r="C432" s="194"/>
      <c r="D432" s="195" t="s">
        <v>143</v>
      </c>
      <c r="E432" s="196" t="s">
        <v>19</v>
      </c>
      <c r="F432" s="197" t="s">
        <v>367</v>
      </c>
      <c r="G432" s="194"/>
      <c r="H432" s="196" t="s">
        <v>19</v>
      </c>
      <c r="I432" s="198"/>
      <c r="J432" s="194"/>
      <c r="K432" s="194"/>
      <c r="L432" s="199"/>
      <c r="M432" s="200"/>
      <c r="N432" s="201"/>
      <c r="O432" s="201"/>
      <c r="P432" s="201"/>
      <c r="Q432" s="201"/>
      <c r="R432" s="201"/>
      <c r="S432" s="201"/>
      <c r="T432" s="202"/>
      <c r="AT432" s="203" t="s">
        <v>143</v>
      </c>
      <c r="AU432" s="203" t="s">
        <v>82</v>
      </c>
      <c r="AV432" s="13" t="s">
        <v>80</v>
      </c>
      <c r="AW432" s="13" t="s">
        <v>34</v>
      </c>
      <c r="AX432" s="13" t="s">
        <v>72</v>
      </c>
      <c r="AY432" s="203" t="s">
        <v>132</v>
      </c>
    </row>
    <row r="433" spans="1:65" s="14" customFormat="1" ht="11.25">
      <c r="B433" s="204"/>
      <c r="C433" s="205"/>
      <c r="D433" s="195" t="s">
        <v>143</v>
      </c>
      <c r="E433" s="206" t="s">
        <v>19</v>
      </c>
      <c r="F433" s="207" t="s">
        <v>404</v>
      </c>
      <c r="G433" s="205"/>
      <c r="H433" s="208">
        <v>1.68</v>
      </c>
      <c r="I433" s="209"/>
      <c r="J433" s="205"/>
      <c r="K433" s="205"/>
      <c r="L433" s="210"/>
      <c r="M433" s="211"/>
      <c r="N433" s="212"/>
      <c r="O433" s="212"/>
      <c r="P433" s="212"/>
      <c r="Q433" s="212"/>
      <c r="R433" s="212"/>
      <c r="S433" s="212"/>
      <c r="T433" s="213"/>
      <c r="AT433" s="214" t="s">
        <v>143</v>
      </c>
      <c r="AU433" s="214" t="s">
        <v>82</v>
      </c>
      <c r="AV433" s="14" t="s">
        <v>82</v>
      </c>
      <c r="AW433" s="14" t="s">
        <v>34</v>
      </c>
      <c r="AX433" s="14" t="s">
        <v>72</v>
      </c>
      <c r="AY433" s="214" t="s">
        <v>132</v>
      </c>
    </row>
    <row r="434" spans="1:65" s="16" customFormat="1" ht="11.25">
      <c r="B434" s="226"/>
      <c r="C434" s="227"/>
      <c r="D434" s="195" t="s">
        <v>143</v>
      </c>
      <c r="E434" s="228" t="s">
        <v>19</v>
      </c>
      <c r="F434" s="229" t="s">
        <v>192</v>
      </c>
      <c r="G434" s="227"/>
      <c r="H434" s="230">
        <v>1.68</v>
      </c>
      <c r="I434" s="231"/>
      <c r="J434" s="227"/>
      <c r="K434" s="227"/>
      <c r="L434" s="232"/>
      <c r="M434" s="233"/>
      <c r="N434" s="234"/>
      <c r="O434" s="234"/>
      <c r="P434" s="234"/>
      <c r="Q434" s="234"/>
      <c r="R434" s="234"/>
      <c r="S434" s="234"/>
      <c r="T434" s="235"/>
      <c r="AT434" s="236" t="s">
        <v>143</v>
      </c>
      <c r="AU434" s="236" t="s">
        <v>82</v>
      </c>
      <c r="AV434" s="16" t="s">
        <v>156</v>
      </c>
      <c r="AW434" s="16" t="s">
        <v>34</v>
      </c>
      <c r="AX434" s="16" t="s">
        <v>72</v>
      </c>
      <c r="AY434" s="236" t="s">
        <v>132</v>
      </c>
    </row>
    <row r="435" spans="1:65" s="13" customFormat="1" ht="11.25">
      <c r="B435" s="193"/>
      <c r="C435" s="194"/>
      <c r="D435" s="195" t="s">
        <v>143</v>
      </c>
      <c r="E435" s="196" t="s">
        <v>19</v>
      </c>
      <c r="F435" s="197" t="s">
        <v>333</v>
      </c>
      <c r="G435" s="194"/>
      <c r="H435" s="196" t="s">
        <v>19</v>
      </c>
      <c r="I435" s="198"/>
      <c r="J435" s="194"/>
      <c r="K435" s="194"/>
      <c r="L435" s="199"/>
      <c r="M435" s="200"/>
      <c r="N435" s="201"/>
      <c r="O435" s="201"/>
      <c r="P435" s="201"/>
      <c r="Q435" s="201"/>
      <c r="R435" s="201"/>
      <c r="S435" s="201"/>
      <c r="T435" s="202"/>
      <c r="AT435" s="203" t="s">
        <v>143</v>
      </c>
      <c r="AU435" s="203" t="s">
        <v>82</v>
      </c>
      <c r="AV435" s="13" t="s">
        <v>80</v>
      </c>
      <c r="AW435" s="13" t="s">
        <v>34</v>
      </c>
      <c r="AX435" s="13" t="s">
        <v>72</v>
      </c>
      <c r="AY435" s="203" t="s">
        <v>132</v>
      </c>
    </row>
    <row r="436" spans="1:65" s="13" customFormat="1" ht="11.25">
      <c r="B436" s="193"/>
      <c r="C436" s="194"/>
      <c r="D436" s="195" t="s">
        <v>143</v>
      </c>
      <c r="E436" s="196" t="s">
        <v>19</v>
      </c>
      <c r="F436" s="197" t="s">
        <v>335</v>
      </c>
      <c r="G436" s="194"/>
      <c r="H436" s="196" t="s">
        <v>19</v>
      </c>
      <c r="I436" s="198"/>
      <c r="J436" s="194"/>
      <c r="K436" s="194"/>
      <c r="L436" s="199"/>
      <c r="M436" s="200"/>
      <c r="N436" s="201"/>
      <c r="O436" s="201"/>
      <c r="P436" s="201"/>
      <c r="Q436" s="201"/>
      <c r="R436" s="201"/>
      <c r="S436" s="201"/>
      <c r="T436" s="202"/>
      <c r="AT436" s="203" t="s">
        <v>143</v>
      </c>
      <c r="AU436" s="203" t="s">
        <v>82</v>
      </c>
      <c r="AV436" s="13" t="s">
        <v>80</v>
      </c>
      <c r="AW436" s="13" t="s">
        <v>34</v>
      </c>
      <c r="AX436" s="13" t="s">
        <v>72</v>
      </c>
      <c r="AY436" s="203" t="s">
        <v>132</v>
      </c>
    </row>
    <row r="437" spans="1:65" s="13" customFormat="1" ht="11.25">
      <c r="B437" s="193"/>
      <c r="C437" s="194"/>
      <c r="D437" s="195" t="s">
        <v>143</v>
      </c>
      <c r="E437" s="196" t="s">
        <v>19</v>
      </c>
      <c r="F437" s="197" t="s">
        <v>395</v>
      </c>
      <c r="G437" s="194"/>
      <c r="H437" s="196" t="s">
        <v>19</v>
      </c>
      <c r="I437" s="198"/>
      <c r="J437" s="194"/>
      <c r="K437" s="194"/>
      <c r="L437" s="199"/>
      <c r="M437" s="200"/>
      <c r="N437" s="201"/>
      <c r="O437" s="201"/>
      <c r="P437" s="201"/>
      <c r="Q437" s="201"/>
      <c r="R437" s="201"/>
      <c r="S437" s="201"/>
      <c r="T437" s="202"/>
      <c r="AT437" s="203" t="s">
        <v>143</v>
      </c>
      <c r="AU437" s="203" t="s">
        <v>82</v>
      </c>
      <c r="AV437" s="13" t="s">
        <v>80</v>
      </c>
      <c r="AW437" s="13" t="s">
        <v>34</v>
      </c>
      <c r="AX437" s="13" t="s">
        <v>72</v>
      </c>
      <c r="AY437" s="203" t="s">
        <v>132</v>
      </c>
    </row>
    <row r="438" spans="1:65" s="14" customFormat="1" ht="11.25">
      <c r="B438" s="204"/>
      <c r="C438" s="205"/>
      <c r="D438" s="195" t="s">
        <v>143</v>
      </c>
      <c r="E438" s="206" t="s">
        <v>19</v>
      </c>
      <c r="F438" s="207" t="s">
        <v>405</v>
      </c>
      <c r="G438" s="205"/>
      <c r="H438" s="208">
        <v>5.4</v>
      </c>
      <c r="I438" s="209"/>
      <c r="J438" s="205"/>
      <c r="K438" s="205"/>
      <c r="L438" s="210"/>
      <c r="M438" s="211"/>
      <c r="N438" s="212"/>
      <c r="O438" s="212"/>
      <c r="P438" s="212"/>
      <c r="Q438" s="212"/>
      <c r="R438" s="212"/>
      <c r="S438" s="212"/>
      <c r="T438" s="213"/>
      <c r="AT438" s="214" t="s">
        <v>143</v>
      </c>
      <c r="AU438" s="214" t="s">
        <v>82</v>
      </c>
      <c r="AV438" s="14" t="s">
        <v>82</v>
      </c>
      <c r="AW438" s="14" t="s">
        <v>34</v>
      </c>
      <c r="AX438" s="14" t="s">
        <v>72</v>
      </c>
      <c r="AY438" s="214" t="s">
        <v>132</v>
      </c>
    </row>
    <row r="439" spans="1:65" s="16" customFormat="1" ht="11.25">
      <c r="B439" s="226"/>
      <c r="C439" s="227"/>
      <c r="D439" s="195" t="s">
        <v>143</v>
      </c>
      <c r="E439" s="228" t="s">
        <v>19</v>
      </c>
      <c r="F439" s="229" t="s">
        <v>192</v>
      </c>
      <c r="G439" s="227"/>
      <c r="H439" s="230">
        <v>5.4</v>
      </c>
      <c r="I439" s="231"/>
      <c r="J439" s="227"/>
      <c r="K439" s="227"/>
      <c r="L439" s="232"/>
      <c r="M439" s="233"/>
      <c r="N439" s="234"/>
      <c r="O439" s="234"/>
      <c r="P439" s="234"/>
      <c r="Q439" s="234"/>
      <c r="R439" s="234"/>
      <c r="S439" s="234"/>
      <c r="T439" s="235"/>
      <c r="AT439" s="236" t="s">
        <v>143</v>
      </c>
      <c r="AU439" s="236" t="s">
        <v>82</v>
      </c>
      <c r="AV439" s="16" t="s">
        <v>156</v>
      </c>
      <c r="AW439" s="16" t="s">
        <v>34</v>
      </c>
      <c r="AX439" s="16" t="s">
        <v>72</v>
      </c>
      <c r="AY439" s="236" t="s">
        <v>132</v>
      </c>
    </row>
    <row r="440" spans="1:65" s="15" customFormat="1" ht="11.25">
      <c r="B440" s="215"/>
      <c r="C440" s="216"/>
      <c r="D440" s="195" t="s">
        <v>143</v>
      </c>
      <c r="E440" s="217" t="s">
        <v>19</v>
      </c>
      <c r="F440" s="218" t="s">
        <v>150</v>
      </c>
      <c r="G440" s="216"/>
      <c r="H440" s="219">
        <v>17.28</v>
      </c>
      <c r="I440" s="220"/>
      <c r="J440" s="216"/>
      <c r="K440" s="216"/>
      <c r="L440" s="221"/>
      <c r="M440" s="222"/>
      <c r="N440" s="223"/>
      <c r="O440" s="223"/>
      <c r="P440" s="223"/>
      <c r="Q440" s="223"/>
      <c r="R440" s="223"/>
      <c r="S440" s="223"/>
      <c r="T440" s="224"/>
      <c r="AT440" s="225" t="s">
        <v>143</v>
      </c>
      <c r="AU440" s="225" t="s">
        <v>82</v>
      </c>
      <c r="AV440" s="15" t="s">
        <v>139</v>
      </c>
      <c r="AW440" s="15" t="s">
        <v>34</v>
      </c>
      <c r="AX440" s="15" t="s">
        <v>80</v>
      </c>
      <c r="AY440" s="225" t="s">
        <v>132</v>
      </c>
    </row>
    <row r="441" spans="1:65" s="2" customFormat="1" ht="16.5" customHeight="1">
      <c r="A441" s="36"/>
      <c r="B441" s="37"/>
      <c r="C441" s="175" t="s">
        <v>406</v>
      </c>
      <c r="D441" s="175" t="s">
        <v>134</v>
      </c>
      <c r="E441" s="176" t="s">
        <v>407</v>
      </c>
      <c r="F441" s="177" t="s">
        <v>408</v>
      </c>
      <c r="G441" s="178" t="s">
        <v>137</v>
      </c>
      <c r="H441" s="179">
        <v>17.28</v>
      </c>
      <c r="I441" s="180"/>
      <c r="J441" s="181">
        <f>ROUND(I441*H441,2)</f>
        <v>0</v>
      </c>
      <c r="K441" s="177" t="s">
        <v>138</v>
      </c>
      <c r="L441" s="41"/>
      <c r="M441" s="182" t="s">
        <v>19</v>
      </c>
      <c r="N441" s="183" t="s">
        <v>43</v>
      </c>
      <c r="O441" s="66"/>
      <c r="P441" s="184">
        <f>O441*H441</f>
        <v>0</v>
      </c>
      <c r="Q441" s="184">
        <v>0</v>
      </c>
      <c r="R441" s="184">
        <f>Q441*H441</f>
        <v>0</v>
      </c>
      <c r="S441" s="184">
        <v>0</v>
      </c>
      <c r="T441" s="185">
        <f>S441*H441</f>
        <v>0</v>
      </c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R441" s="186" t="s">
        <v>139</v>
      </c>
      <c r="AT441" s="186" t="s">
        <v>134</v>
      </c>
      <c r="AU441" s="186" t="s">
        <v>82</v>
      </c>
      <c r="AY441" s="19" t="s">
        <v>132</v>
      </c>
      <c r="BE441" s="187">
        <f>IF(N441="základní",J441,0)</f>
        <v>0</v>
      </c>
      <c r="BF441" s="187">
        <f>IF(N441="snížená",J441,0)</f>
        <v>0</v>
      </c>
      <c r="BG441" s="187">
        <f>IF(N441="zákl. přenesená",J441,0)</f>
        <v>0</v>
      </c>
      <c r="BH441" s="187">
        <f>IF(N441="sníž. přenesená",J441,0)</f>
        <v>0</v>
      </c>
      <c r="BI441" s="187">
        <f>IF(N441="nulová",J441,0)</f>
        <v>0</v>
      </c>
      <c r="BJ441" s="19" t="s">
        <v>80</v>
      </c>
      <c r="BK441" s="187">
        <f>ROUND(I441*H441,2)</f>
        <v>0</v>
      </c>
      <c r="BL441" s="19" t="s">
        <v>139</v>
      </c>
      <c r="BM441" s="186" t="s">
        <v>409</v>
      </c>
    </row>
    <row r="442" spans="1:65" s="2" customFormat="1" ht="11.25">
      <c r="A442" s="36"/>
      <c r="B442" s="37"/>
      <c r="C442" s="38"/>
      <c r="D442" s="188" t="s">
        <v>141</v>
      </c>
      <c r="E442" s="38"/>
      <c r="F442" s="189" t="s">
        <v>410</v>
      </c>
      <c r="G442" s="38"/>
      <c r="H442" s="38"/>
      <c r="I442" s="190"/>
      <c r="J442" s="38"/>
      <c r="K442" s="38"/>
      <c r="L442" s="41"/>
      <c r="M442" s="191"/>
      <c r="N442" s="192"/>
      <c r="O442" s="66"/>
      <c r="P442" s="66"/>
      <c r="Q442" s="66"/>
      <c r="R442" s="66"/>
      <c r="S442" s="66"/>
      <c r="T442" s="67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T442" s="19" t="s">
        <v>141</v>
      </c>
      <c r="AU442" s="19" t="s">
        <v>82</v>
      </c>
    </row>
    <row r="443" spans="1:65" s="2" customFormat="1" ht="16.5" customHeight="1">
      <c r="A443" s="36"/>
      <c r="B443" s="37"/>
      <c r="C443" s="175" t="s">
        <v>411</v>
      </c>
      <c r="D443" s="175" t="s">
        <v>134</v>
      </c>
      <c r="E443" s="176" t="s">
        <v>412</v>
      </c>
      <c r="F443" s="177" t="s">
        <v>413</v>
      </c>
      <c r="G443" s="178" t="s">
        <v>263</v>
      </c>
      <c r="H443" s="179">
        <v>0.57499999999999996</v>
      </c>
      <c r="I443" s="180"/>
      <c r="J443" s="181">
        <f>ROUND(I443*H443,2)</f>
        <v>0</v>
      </c>
      <c r="K443" s="177" t="s">
        <v>138</v>
      </c>
      <c r="L443" s="41"/>
      <c r="M443" s="182" t="s">
        <v>19</v>
      </c>
      <c r="N443" s="183" t="s">
        <v>43</v>
      </c>
      <c r="O443" s="66"/>
      <c r="P443" s="184">
        <f>O443*H443</f>
        <v>0</v>
      </c>
      <c r="Q443" s="184">
        <v>1.0627727796999999</v>
      </c>
      <c r="R443" s="184">
        <f>Q443*H443</f>
        <v>0.61109434832749987</v>
      </c>
      <c r="S443" s="184">
        <v>0</v>
      </c>
      <c r="T443" s="185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186" t="s">
        <v>139</v>
      </c>
      <c r="AT443" s="186" t="s">
        <v>134</v>
      </c>
      <c r="AU443" s="186" t="s">
        <v>82</v>
      </c>
      <c r="AY443" s="19" t="s">
        <v>132</v>
      </c>
      <c r="BE443" s="187">
        <f>IF(N443="základní",J443,0)</f>
        <v>0</v>
      </c>
      <c r="BF443" s="187">
        <f>IF(N443="snížená",J443,0)</f>
        <v>0</v>
      </c>
      <c r="BG443" s="187">
        <f>IF(N443="zákl. přenesená",J443,0)</f>
        <v>0</v>
      </c>
      <c r="BH443" s="187">
        <f>IF(N443="sníž. přenesená",J443,0)</f>
        <v>0</v>
      </c>
      <c r="BI443" s="187">
        <f>IF(N443="nulová",J443,0)</f>
        <v>0</v>
      </c>
      <c r="BJ443" s="19" t="s">
        <v>80</v>
      </c>
      <c r="BK443" s="187">
        <f>ROUND(I443*H443,2)</f>
        <v>0</v>
      </c>
      <c r="BL443" s="19" t="s">
        <v>139</v>
      </c>
      <c r="BM443" s="186" t="s">
        <v>414</v>
      </c>
    </row>
    <row r="444" spans="1:65" s="2" customFormat="1" ht="11.25">
      <c r="A444" s="36"/>
      <c r="B444" s="37"/>
      <c r="C444" s="38"/>
      <c r="D444" s="188" t="s">
        <v>141</v>
      </c>
      <c r="E444" s="38"/>
      <c r="F444" s="189" t="s">
        <v>415</v>
      </c>
      <c r="G444" s="38"/>
      <c r="H444" s="38"/>
      <c r="I444" s="190"/>
      <c r="J444" s="38"/>
      <c r="K444" s="38"/>
      <c r="L444" s="41"/>
      <c r="M444" s="191"/>
      <c r="N444" s="192"/>
      <c r="O444" s="66"/>
      <c r="P444" s="66"/>
      <c r="Q444" s="66"/>
      <c r="R444" s="66"/>
      <c r="S444" s="66"/>
      <c r="T444" s="67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T444" s="19" t="s">
        <v>141</v>
      </c>
      <c r="AU444" s="19" t="s">
        <v>82</v>
      </c>
    </row>
    <row r="445" spans="1:65" s="13" customFormat="1" ht="11.25">
      <c r="B445" s="193"/>
      <c r="C445" s="194"/>
      <c r="D445" s="195" t="s">
        <v>143</v>
      </c>
      <c r="E445" s="196" t="s">
        <v>19</v>
      </c>
      <c r="F445" s="197" t="s">
        <v>364</v>
      </c>
      <c r="G445" s="194"/>
      <c r="H445" s="196" t="s">
        <v>19</v>
      </c>
      <c r="I445" s="198"/>
      <c r="J445" s="194"/>
      <c r="K445" s="194"/>
      <c r="L445" s="199"/>
      <c r="M445" s="200"/>
      <c r="N445" s="201"/>
      <c r="O445" s="201"/>
      <c r="P445" s="201"/>
      <c r="Q445" s="201"/>
      <c r="R445" s="201"/>
      <c r="S445" s="201"/>
      <c r="T445" s="202"/>
      <c r="AT445" s="203" t="s">
        <v>143</v>
      </c>
      <c r="AU445" s="203" t="s">
        <v>82</v>
      </c>
      <c r="AV445" s="13" t="s">
        <v>80</v>
      </c>
      <c r="AW445" s="13" t="s">
        <v>34</v>
      </c>
      <c r="AX445" s="13" t="s">
        <v>72</v>
      </c>
      <c r="AY445" s="203" t="s">
        <v>132</v>
      </c>
    </row>
    <row r="446" spans="1:65" s="13" customFormat="1" ht="11.25">
      <c r="B446" s="193"/>
      <c r="C446" s="194"/>
      <c r="D446" s="195" t="s">
        <v>143</v>
      </c>
      <c r="E446" s="196" t="s">
        <v>19</v>
      </c>
      <c r="F446" s="197" t="s">
        <v>272</v>
      </c>
      <c r="G446" s="194"/>
      <c r="H446" s="196" t="s">
        <v>19</v>
      </c>
      <c r="I446" s="198"/>
      <c r="J446" s="194"/>
      <c r="K446" s="194"/>
      <c r="L446" s="199"/>
      <c r="M446" s="200"/>
      <c r="N446" s="201"/>
      <c r="O446" s="201"/>
      <c r="P446" s="201"/>
      <c r="Q446" s="201"/>
      <c r="R446" s="201"/>
      <c r="S446" s="201"/>
      <c r="T446" s="202"/>
      <c r="AT446" s="203" t="s">
        <v>143</v>
      </c>
      <c r="AU446" s="203" t="s">
        <v>82</v>
      </c>
      <c r="AV446" s="13" t="s">
        <v>80</v>
      </c>
      <c r="AW446" s="13" t="s">
        <v>34</v>
      </c>
      <c r="AX446" s="13" t="s">
        <v>72</v>
      </c>
      <c r="AY446" s="203" t="s">
        <v>132</v>
      </c>
    </row>
    <row r="447" spans="1:65" s="13" customFormat="1" ht="11.25">
      <c r="B447" s="193"/>
      <c r="C447" s="194"/>
      <c r="D447" s="195" t="s">
        <v>143</v>
      </c>
      <c r="E447" s="196" t="s">
        <v>19</v>
      </c>
      <c r="F447" s="197" t="s">
        <v>416</v>
      </c>
      <c r="G447" s="194"/>
      <c r="H447" s="196" t="s">
        <v>19</v>
      </c>
      <c r="I447" s="198"/>
      <c r="J447" s="194"/>
      <c r="K447" s="194"/>
      <c r="L447" s="199"/>
      <c r="M447" s="200"/>
      <c r="N447" s="201"/>
      <c r="O447" s="201"/>
      <c r="P447" s="201"/>
      <c r="Q447" s="201"/>
      <c r="R447" s="201"/>
      <c r="S447" s="201"/>
      <c r="T447" s="202"/>
      <c r="AT447" s="203" t="s">
        <v>143</v>
      </c>
      <c r="AU447" s="203" t="s">
        <v>82</v>
      </c>
      <c r="AV447" s="13" t="s">
        <v>80</v>
      </c>
      <c r="AW447" s="13" t="s">
        <v>34</v>
      </c>
      <c r="AX447" s="13" t="s">
        <v>72</v>
      </c>
      <c r="AY447" s="203" t="s">
        <v>132</v>
      </c>
    </row>
    <row r="448" spans="1:65" s="14" customFormat="1" ht="11.25">
      <c r="B448" s="204"/>
      <c r="C448" s="205"/>
      <c r="D448" s="195" t="s">
        <v>143</v>
      </c>
      <c r="E448" s="206" t="s">
        <v>19</v>
      </c>
      <c r="F448" s="207" t="s">
        <v>417</v>
      </c>
      <c r="G448" s="205"/>
      <c r="H448" s="208">
        <v>0.375</v>
      </c>
      <c r="I448" s="209"/>
      <c r="J448" s="205"/>
      <c r="K448" s="205"/>
      <c r="L448" s="210"/>
      <c r="M448" s="211"/>
      <c r="N448" s="212"/>
      <c r="O448" s="212"/>
      <c r="P448" s="212"/>
      <c r="Q448" s="212"/>
      <c r="R448" s="212"/>
      <c r="S448" s="212"/>
      <c r="T448" s="213"/>
      <c r="AT448" s="214" t="s">
        <v>143</v>
      </c>
      <c r="AU448" s="214" t="s">
        <v>82</v>
      </c>
      <c r="AV448" s="14" t="s">
        <v>82</v>
      </c>
      <c r="AW448" s="14" t="s">
        <v>34</v>
      </c>
      <c r="AX448" s="14" t="s">
        <v>72</v>
      </c>
      <c r="AY448" s="214" t="s">
        <v>132</v>
      </c>
    </row>
    <row r="449" spans="1:65" s="14" customFormat="1" ht="11.25">
      <c r="B449" s="204"/>
      <c r="C449" s="205"/>
      <c r="D449" s="195" t="s">
        <v>143</v>
      </c>
      <c r="E449" s="206" t="s">
        <v>19</v>
      </c>
      <c r="F449" s="207" t="s">
        <v>418</v>
      </c>
      <c r="G449" s="205"/>
      <c r="H449" s="208">
        <v>7.4999999999999997E-2</v>
      </c>
      <c r="I449" s="209"/>
      <c r="J449" s="205"/>
      <c r="K449" s="205"/>
      <c r="L449" s="210"/>
      <c r="M449" s="211"/>
      <c r="N449" s="212"/>
      <c r="O449" s="212"/>
      <c r="P449" s="212"/>
      <c r="Q449" s="212"/>
      <c r="R449" s="212"/>
      <c r="S449" s="212"/>
      <c r="T449" s="213"/>
      <c r="AT449" s="214" t="s">
        <v>143</v>
      </c>
      <c r="AU449" s="214" t="s">
        <v>82</v>
      </c>
      <c r="AV449" s="14" t="s">
        <v>82</v>
      </c>
      <c r="AW449" s="14" t="s">
        <v>34</v>
      </c>
      <c r="AX449" s="14" t="s">
        <v>72</v>
      </c>
      <c r="AY449" s="214" t="s">
        <v>132</v>
      </c>
    </row>
    <row r="450" spans="1:65" s="16" customFormat="1" ht="11.25">
      <c r="B450" s="226"/>
      <c r="C450" s="227"/>
      <c r="D450" s="195" t="s">
        <v>143</v>
      </c>
      <c r="E450" s="228" t="s">
        <v>19</v>
      </c>
      <c r="F450" s="229" t="s">
        <v>192</v>
      </c>
      <c r="G450" s="227"/>
      <c r="H450" s="230">
        <v>0.45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AT450" s="236" t="s">
        <v>143</v>
      </c>
      <c r="AU450" s="236" t="s">
        <v>82</v>
      </c>
      <c r="AV450" s="16" t="s">
        <v>156</v>
      </c>
      <c r="AW450" s="16" t="s">
        <v>34</v>
      </c>
      <c r="AX450" s="16" t="s">
        <v>72</v>
      </c>
      <c r="AY450" s="236" t="s">
        <v>132</v>
      </c>
    </row>
    <row r="451" spans="1:65" s="13" customFormat="1" ht="11.25">
      <c r="B451" s="193"/>
      <c r="C451" s="194"/>
      <c r="D451" s="195" t="s">
        <v>143</v>
      </c>
      <c r="E451" s="196" t="s">
        <v>19</v>
      </c>
      <c r="F451" s="197" t="s">
        <v>193</v>
      </c>
      <c r="G451" s="194"/>
      <c r="H451" s="196" t="s">
        <v>19</v>
      </c>
      <c r="I451" s="198"/>
      <c r="J451" s="194"/>
      <c r="K451" s="194"/>
      <c r="L451" s="199"/>
      <c r="M451" s="200"/>
      <c r="N451" s="201"/>
      <c r="O451" s="201"/>
      <c r="P451" s="201"/>
      <c r="Q451" s="201"/>
      <c r="R451" s="201"/>
      <c r="S451" s="201"/>
      <c r="T451" s="202"/>
      <c r="AT451" s="203" t="s">
        <v>143</v>
      </c>
      <c r="AU451" s="203" t="s">
        <v>82</v>
      </c>
      <c r="AV451" s="13" t="s">
        <v>80</v>
      </c>
      <c r="AW451" s="13" t="s">
        <v>34</v>
      </c>
      <c r="AX451" s="13" t="s">
        <v>72</v>
      </c>
      <c r="AY451" s="203" t="s">
        <v>132</v>
      </c>
    </row>
    <row r="452" spans="1:65" s="13" customFormat="1" ht="11.25">
      <c r="B452" s="193"/>
      <c r="C452" s="194"/>
      <c r="D452" s="195" t="s">
        <v>143</v>
      </c>
      <c r="E452" s="196" t="s">
        <v>19</v>
      </c>
      <c r="F452" s="197" t="s">
        <v>419</v>
      </c>
      <c r="G452" s="194"/>
      <c r="H452" s="196" t="s">
        <v>19</v>
      </c>
      <c r="I452" s="198"/>
      <c r="J452" s="194"/>
      <c r="K452" s="194"/>
      <c r="L452" s="199"/>
      <c r="M452" s="200"/>
      <c r="N452" s="201"/>
      <c r="O452" s="201"/>
      <c r="P452" s="201"/>
      <c r="Q452" s="201"/>
      <c r="R452" s="201"/>
      <c r="S452" s="201"/>
      <c r="T452" s="202"/>
      <c r="AT452" s="203" t="s">
        <v>143</v>
      </c>
      <c r="AU452" s="203" t="s">
        <v>82</v>
      </c>
      <c r="AV452" s="13" t="s">
        <v>80</v>
      </c>
      <c r="AW452" s="13" t="s">
        <v>34</v>
      </c>
      <c r="AX452" s="13" t="s">
        <v>72</v>
      </c>
      <c r="AY452" s="203" t="s">
        <v>132</v>
      </c>
    </row>
    <row r="453" spans="1:65" s="14" customFormat="1" ht="11.25">
      <c r="B453" s="204"/>
      <c r="C453" s="205"/>
      <c r="D453" s="195" t="s">
        <v>143</v>
      </c>
      <c r="E453" s="206" t="s">
        <v>19</v>
      </c>
      <c r="F453" s="207" t="s">
        <v>420</v>
      </c>
      <c r="G453" s="205"/>
      <c r="H453" s="208">
        <v>1.4999999999999999E-2</v>
      </c>
      <c r="I453" s="209"/>
      <c r="J453" s="205"/>
      <c r="K453" s="205"/>
      <c r="L453" s="210"/>
      <c r="M453" s="211"/>
      <c r="N453" s="212"/>
      <c r="O453" s="212"/>
      <c r="P453" s="212"/>
      <c r="Q453" s="212"/>
      <c r="R453" s="212"/>
      <c r="S453" s="212"/>
      <c r="T453" s="213"/>
      <c r="AT453" s="214" t="s">
        <v>143</v>
      </c>
      <c r="AU453" s="214" t="s">
        <v>82</v>
      </c>
      <c r="AV453" s="14" t="s">
        <v>82</v>
      </c>
      <c r="AW453" s="14" t="s">
        <v>34</v>
      </c>
      <c r="AX453" s="14" t="s">
        <v>72</v>
      </c>
      <c r="AY453" s="214" t="s">
        <v>132</v>
      </c>
    </row>
    <row r="454" spans="1:65" s="14" customFormat="1" ht="11.25">
      <c r="B454" s="204"/>
      <c r="C454" s="205"/>
      <c r="D454" s="195" t="s">
        <v>143</v>
      </c>
      <c r="E454" s="206" t="s">
        <v>19</v>
      </c>
      <c r="F454" s="207" t="s">
        <v>421</v>
      </c>
      <c r="G454" s="205"/>
      <c r="H454" s="208">
        <v>2E-3</v>
      </c>
      <c r="I454" s="209"/>
      <c r="J454" s="205"/>
      <c r="K454" s="205"/>
      <c r="L454" s="210"/>
      <c r="M454" s="211"/>
      <c r="N454" s="212"/>
      <c r="O454" s="212"/>
      <c r="P454" s="212"/>
      <c r="Q454" s="212"/>
      <c r="R454" s="212"/>
      <c r="S454" s="212"/>
      <c r="T454" s="213"/>
      <c r="AT454" s="214" t="s">
        <v>143</v>
      </c>
      <c r="AU454" s="214" t="s">
        <v>82</v>
      </c>
      <c r="AV454" s="14" t="s">
        <v>82</v>
      </c>
      <c r="AW454" s="14" t="s">
        <v>34</v>
      </c>
      <c r="AX454" s="14" t="s">
        <v>72</v>
      </c>
      <c r="AY454" s="214" t="s">
        <v>132</v>
      </c>
    </row>
    <row r="455" spans="1:65" s="16" customFormat="1" ht="11.25">
      <c r="B455" s="226"/>
      <c r="C455" s="227"/>
      <c r="D455" s="195" t="s">
        <v>143</v>
      </c>
      <c r="E455" s="228" t="s">
        <v>19</v>
      </c>
      <c r="F455" s="229" t="s">
        <v>192</v>
      </c>
      <c r="G455" s="227"/>
      <c r="H455" s="230">
        <v>1.7000000000000001E-2</v>
      </c>
      <c r="I455" s="231"/>
      <c r="J455" s="227"/>
      <c r="K455" s="227"/>
      <c r="L455" s="232"/>
      <c r="M455" s="233"/>
      <c r="N455" s="234"/>
      <c r="O455" s="234"/>
      <c r="P455" s="234"/>
      <c r="Q455" s="234"/>
      <c r="R455" s="234"/>
      <c r="S455" s="234"/>
      <c r="T455" s="235"/>
      <c r="AT455" s="236" t="s">
        <v>143</v>
      </c>
      <c r="AU455" s="236" t="s">
        <v>82</v>
      </c>
      <c r="AV455" s="16" t="s">
        <v>156</v>
      </c>
      <c r="AW455" s="16" t="s">
        <v>34</v>
      </c>
      <c r="AX455" s="16" t="s">
        <v>72</v>
      </c>
      <c r="AY455" s="236" t="s">
        <v>132</v>
      </c>
    </row>
    <row r="456" spans="1:65" s="13" customFormat="1" ht="11.25">
      <c r="B456" s="193"/>
      <c r="C456" s="194"/>
      <c r="D456" s="195" t="s">
        <v>143</v>
      </c>
      <c r="E456" s="196" t="s">
        <v>19</v>
      </c>
      <c r="F456" s="197" t="s">
        <v>333</v>
      </c>
      <c r="G456" s="194"/>
      <c r="H456" s="196" t="s">
        <v>19</v>
      </c>
      <c r="I456" s="198"/>
      <c r="J456" s="194"/>
      <c r="K456" s="194"/>
      <c r="L456" s="199"/>
      <c r="M456" s="200"/>
      <c r="N456" s="201"/>
      <c r="O456" s="201"/>
      <c r="P456" s="201"/>
      <c r="Q456" s="201"/>
      <c r="R456" s="201"/>
      <c r="S456" s="201"/>
      <c r="T456" s="202"/>
      <c r="AT456" s="203" t="s">
        <v>143</v>
      </c>
      <c r="AU456" s="203" t="s">
        <v>82</v>
      </c>
      <c r="AV456" s="13" t="s">
        <v>80</v>
      </c>
      <c r="AW456" s="13" t="s">
        <v>34</v>
      </c>
      <c r="AX456" s="13" t="s">
        <v>72</v>
      </c>
      <c r="AY456" s="203" t="s">
        <v>132</v>
      </c>
    </row>
    <row r="457" spans="1:65" s="13" customFormat="1" ht="11.25">
      <c r="B457" s="193"/>
      <c r="C457" s="194"/>
      <c r="D457" s="195" t="s">
        <v>143</v>
      </c>
      <c r="E457" s="196" t="s">
        <v>19</v>
      </c>
      <c r="F457" s="197" t="s">
        <v>335</v>
      </c>
      <c r="G457" s="194"/>
      <c r="H457" s="196" t="s">
        <v>19</v>
      </c>
      <c r="I457" s="198"/>
      <c r="J457" s="194"/>
      <c r="K457" s="194"/>
      <c r="L457" s="199"/>
      <c r="M457" s="200"/>
      <c r="N457" s="201"/>
      <c r="O457" s="201"/>
      <c r="P457" s="201"/>
      <c r="Q457" s="201"/>
      <c r="R457" s="201"/>
      <c r="S457" s="201"/>
      <c r="T457" s="202"/>
      <c r="AT457" s="203" t="s">
        <v>143</v>
      </c>
      <c r="AU457" s="203" t="s">
        <v>82</v>
      </c>
      <c r="AV457" s="13" t="s">
        <v>80</v>
      </c>
      <c r="AW457" s="13" t="s">
        <v>34</v>
      </c>
      <c r="AX457" s="13" t="s">
        <v>72</v>
      </c>
      <c r="AY457" s="203" t="s">
        <v>132</v>
      </c>
    </row>
    <row r="458" spans="1:65" s="13" customFormat="1" ht="11.25">
      <c r="B458" s="193"/>
      <c r="C458" s="194"/>
      <c r="D458" s="195" t="s">
        <v>143</v>
      </c>
      <c r="E458" s="196" t="s">
        <v>19</v>
      </c>
      <c r="F458" s="197" t="s">
        <v>422</v>
      </c>
      <c r="G458" s="194"/>
      <c r="H458" s="196" t="s">
        <v>19</v>
      </c>
      <c r="I458" s="198"/>
      <c r="J458" s="194"/>
      <c r="K458" s="194"/>
      <c r="L458" s="199"/>
      <c r="M458" s="200"/>
      <c r="N458" s="201"/>
      <c r="O458" s="201"/>
      <c r="P458" s="201"/>
      <c r="Q458" s="201"/>
      <c r="R458" s="201"/>
      <c r="S458" s="201"/>
      <c r="T458" s="202"/>
      <c r="AT458" s="203" t="s">
        <v>143</v>
      </c>
      <c r="AU458" s="203" t="s">
        <v>82</v>
      </c>
      <c r="AV458" s="13" t="s">
        <v>80</v>
      </c>
      <c r="AW458" s="13" t="s">
        <v>34</v>
      </c>
      <c r="AX458" s="13" t="s">
        <v>72</v>
      </c>
      <c r="AY458" s="203" t="s">
        <v>132</v>
      </c>
    </row>
    <row r="459" spans="1:65" s="14" customFormat="1" ht="11.25">
      <c r="B459" s="204"/>
      <c r="C459" s="205"/>
      <c r="D459" s="195" t="s">
        <v>143</v>
      </c>
      <c r="E459" s="206" t="s">
        <v>19</v>
      </c>
      <c r="F459" s="207" t="s">
        <v>423</v>
      </c>
      <c r="G459" s="205"/>
      <c r="H459" s="208">
        <v>9.8000000000000004E-2</v>
      </c>
      <c r="I459" s="209"/>
      <c r="J459" s="205"/>
      <c r="K459" s="205"/>
      <c r="L459" s="210"/>
      <c r="M459" s="211"/>
      <c r="N459" s="212"/>
      <c r="O459" s="212"/>
      <c r="P459" s="212"/>
      <c r="Q459" s="212"/>
      <c r="R459" s="212"/>
      <c r="S459" s="212"/>
      <c r="T459" s="213"/>
      <c r="AT459" s="214" t="s">
        <v>143</v>
      </c>
      <c r="AU459" s="214" t="s">
        <v>82</v>
      </c>
      <c r="AV459" s="14" t="s">
        <v>82</v>
      </c>
      <c r="AW459" s="14" t="s">
        <v>34</v>
      </c>
      <c r="AX459" s="14" t="s">
        <v>72</v>
      </c>
      <c r="AY459" s="214" t="s">
        <v>132</v>
      </c>
    </row>
    <row r="460" spans="1:65" s="14" customFormat="1" ht="11.25">
      <c r="B460" s="204"/>
      <c r="C460" s="205"/>
      <c r="D460" s="195" t="s">
        <v>143</v>
      </c>
      <c r="E460" s="206" t="s">
        <v>19</v>
      </c>
      <c r="F460" s="207" t="s">
        <v>424</v>
      </c>
      <c r="G460" s="205"/>
      <c r="H460" s="208">
        <v>0.01</v>
      </c>
      <c r="I460" s="209"/>
      <c r="J460" s="205"/>
      <c r="K460" s="205"/>
      <c r="L460" s="210"/>
      <c r="M460" s="211"/>
      <c r="N460" s="212"/>
      <c r="O460" s="212"/>
      <c r="P460" s="212"/>
      <c r="Q460" s="212"/>
      <c r="R460" s="212"/>
      <c r="S460" s="212"/>
      <c r="T460" s="213"/>
      <c r="AT460" s="214" t="s">
        <v>143</v>
      </c>
      <c r="AU460" s="214" t="s">
        <v>82</v>
      </c>
      <c r="AV460" s="14" t="s">
        <v>82</v>
      </c>
      <c r="AW460" s="14" t="s">
        <v>34</v>
      </c>
      <c r="AX460" s="14" t="s">
        <v>72</v>
      </c>
      <c r="AY460" s="214" t="s">
        <v>132</v>
      </c>
    </row>
    <row r="461" spans="1:65" s="16" customFormat="1" ht="11.25">
      <c r="B461" s="226"/>
      <c r="C461" s="227"/>
      <c r="D461" s="195" t="s">
        <v>143</v>
      </c>
      <c r="E461" s="228" t="s">
        <v>19</v>
      </c>
      <c r="F461" s="229" t="s">
        <v>192</v>
      </c>
      <c r="G461" s="227"/>
      <c r="H461" s="230">
        <v>0.108</v>
      </c>
      <c r="I461" s="231"/>
      <c r="J461" s="227"/>
      <c r="K461" s="227"/>
      <c r="L461" s="232"/>
      <c r="M461" s="233"/>
      <c r="N461" s="234"/>
      <c r="O461" s="234"/>
      <c r="P461" s="234"/>
      <c r="Q461" s="234"/>
      <c r="R461" s="234"/>
      <c r="S461" s="234"/>
      <c r="T461" s="235"/>
      <c r="AT461" s="236" t="s">
        <v>143</v>
      </c>
      <c r="AU461" s="236" t="s">
        <v>82</v>
      </c>
      <c r="AV461" s="16" t="s">
        <v>156</v>
      </c>
      <c r="AW461" s="16" t="s">
        <v>34</v>
      </c>
      <c r="AX461" s="16" t="s">
        <v>72</v>
      </c>
      <c r="AY461" s="236" t="s">
        <v>132</v>
      </c>
    </row>
    <row r="462" spans="1:65" s="15" customFormat="1" ht="11.25">
      <c r="B462" s="215"/>
      <c r="C462" s="216"/>
      <c r="D462" s="195" t="s">
        <v>143</v>
      </c>
      <c r="E462" s="217" t="s">
        <v>19</v>
      </c>
      <c r="F462" s="218" t="s">
        <v>150</v>
      </c>
      <c r="G462" s="216"/>
      <c r="H462" s="219">
        <v>0.57500000000000007</v>
      </c>
      <c r="I462" s="220"/>
      <c r="J462" s="216"/>
      <c r="K462" s="216"/>
      <c r="L462" s="221"/>
      <c r="M462" s="222"/>
      <c r="N462" s="223"/>
      <c r="O462" s="223"/>
      <c r="P462" s="223"/>
      <c r="Q462" s="223"/>
      <c r="R462" s="223"/>
      <c r="S462" s="223"/>
      <c r="T462" s="224"/>
      <c r="AT462" s="225" t="s">
        <v>143</v>
      </c>
      <c r="AU462" s="225" t="s">
        <v>82</v>
      </c>
      <c r="AV462" s="15" t="s">
        <v>139</v>
      </c>
      <c r="AW462" s="15" t="s">
        <v>34</v>
      </c>
      <c r="AX462" s="15" t="s">
        <v>80</v>
      </c>
      <c r="AY462" s="225" t="s">
        <v>132</v>
      </c>
    </row>
    <row r="463" spans="1:65" s="2" customFormat="1" ht="16.5" customHeight="1">
      <c r="A463" s="36"/>
      <c r="B463" s="37"/>
      <c r="C463" s="175" t="s">
        <v>425</v>
      </c>
      <c r="D463" s="175" t="s">
        <v>134</v>
      </c>
      <c r="E463" s="176" t="s">
        <v>426</v>
      </c>
      <c r="F463" s="177" t="s">
        <v>427</v>
      </c>
      <c r="G463" s="178" t="s">
        <v>180</v>
      </c>
      <c r="H463" s="179">
        <v>10.369</v>
      </c>
      <c r="I463" s="180"/>
      <c r="J463" s="181">
        <f>ROUND(I463*H463,2)</f>
        <v>0</v>
      </c>
      <c r="K463" s="177" t="s">
        <v>138</v>
      </c>
      <c r="L463" s="41"/>
      <c r="M463" s="182" t="s">
        <v>19</v>
      </c>
      <c r="N463" s="183" t="s">
        <v>43</v>
      </c>
      <c r="O463" s="66"/>
      <c r="P463" s="184">
        <f>O463*H463</f>
        <v>0</v>
      </c>
      <c r="Q463" s="184">
        <v>2.5018722040000001</v>
      </c>
      <c r="R463" s="184">
        <f>Q463*H463</f>
        <v>25.941912883276</v>
      </c>
      <c r="S463" s="184">
        <v>0</v>
      </c>
      <c r="T463" s="185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6" t="s">
        <v>139</v>
      </c>
      <c r="AT463" s="186" t="s">
        <v>134</v>
      </c>
      <c r="AU463" s="186" t="s">
        <v>82</v>
      </c>
      <c r="AY463" s="19" t="s">
        <v>132</v>
      </c>
      <c r="BE463" s="187">
        <f>IF(N463="základní",J463,0)</f>
        <v>0</v>
      </c>
      <c r="BF463" s="187">
        <f>IF(N463="snížená",J463,0)</f>
        <v>0</v>
      </c>
      <c r="BG463" s="187">
        <f>IF(N463="zákl. přenesená",J463,0)</f>
        <v>0</v>
      </c>
      <c r="BH463" s="187">
        <f>IF(N463="sníž. přenesená",J463,0)</f>
        <v>0</v>
      </c>
      <c r="BI463" s="187">
        <f>IF(N463="nulová",J463,0)</f>
        <v>0</v>
      </c>
      <c r="BJ463" s="19" t="s">
        <v>80</v>
      </c>
      <c r="BK463" s="187">
        <f>ROUND(I463*H463,2)</f>
        <v>0</v>
      </c>
      <c r="BL463" s="19" t="s">
        <v>139</v>
      </c>
      <c r="BM463" s="186" t="s">
        <v>428</v>
      </c>
    </row>
    <row r="464" spans="1:65" s="2" customFormat="1" ht="11.25">
      <c r="A464" s="36"/>
      <c r="B464" s="37"/>
      <c r="C464" s="38"/>
      <c r="D464" s="188" t="s">
        <v>141</v>
      </c>
      <c r="E464" s="38"/>
      <c r="F464" s="189" t="s">
        <v>429</v>
      </c>
      <c r="G464" s="38"/>
      <c r="H464" s="38"/>
      <c r="I464" s="190"/>
      <c r="J464" s="38"/>
      <c r="K464" s="38"/>
      <c r="L464" s="41"/>
      <c r="M464" s="191"/>
      <c r="N464" s="192"/>
      <c r="O464" s="66"/>
      <c r="P464" s="66"/>
      <c r="Q464" s="66"/>
      <c r="R464" s="66"/>
      <c r="S464" s="66"/>
      <c r="T464" s="67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19" t="s">
        <v>141</v>
      </c>
      <c r="AU464" s="19" t="s">
        <v>82</v>
      </c>
    </row>
    <row r="465" spans="1:65" s="13" customFormat="1" ht="11.25">
      <c r="B465" s="193"/>
      <c r="C465" s="194"/>
      <c r="D465" s="195" t="s">
        <v>143</v>
      </c>
      <c r="E465" s="196" t="s">
        <v>19</v>
      </c>
      <c r="F465" s="197" t="s">
        <v>333</v>
      </c>
      <c r="G465" s="194"/>
      <c r="H465" s="196" t="s">
        <v>19</v>
      </c>
      <c r="I465" s="198"/>
      <c r="J465" s="194"/>
      <c r="K465" s="194"/>
      <c r="L465" s="199"/>
      <c r="M465" s="200"/>
      <c r="N465" s="201"/>
      <c r="O465" s="201"/>
      <c r="P465" s="201"/>
      <c r="Q465" s="201"/>
      <c r="R465" s="201"/>
      <c r="S465" s="201"/>
      <c r="T465" s="202"/>
      <c r="AT465" s="203" t="s">
        <v>143</v>
      </c>
      <c r="AU465" s="203" t="s">
        <v>82</v>
      </c>
      <c r="AV465" s="13" t="s">
        <v>80</v>
      </c>
      <c r="AW465" s="13" t="s">
        <v>34</v>
      </c>
      <c r="AX465" s="13" t="s">
        <v>72</v>
      </c>
      <c r="AY465" s="203" t="s">
        <v>132</v>
      </c>
    </row>
    <row r="466" spans="1:65" s="13" customFormat="1" ht="11.25">
      <c r="B466" s="193"/>
      <c r="C466" s="194"/>
      <c r="D466" s="195" t="s">
        <v>143</v>
      </c>
      <c r="E466" s="196" t="s">
        <v>19</v>
      </c>
      <c r="F466" s="197" t="s">
        <v>335</v>
      </c>
      <c r="G466" s="194"/>
      <c r="H466" s="196" t="s">
        <v>19</v>
      </c>
      <c r="I466" s="198"/>
      <c r="J466" s="194"/>
      <c r="K466" s="194"/>
      <c r="L466" s="199"/>
      <c r="M466" s="200"/>
      <c r="N466" s="201"/>
      <c r="O466" s="201"/>
      <c r="P466" s="201"/>
      <c r="Q466" s="201"/>
      <c r="R466" s="201"/>
      <c r="S466" s="201"/>
      <c r="T466" s="202"/>
      <c r="AT466" s="203" t="s">
        <v>143</v>
      </c>
      <c r="AU466" s="203" t="s">
        <v>82</v>
      </c>
      <c r="AV466" s="13" t="s">
        <v>80</v>
      </c>
      <c r="AW466" s="13" t="s">
        <v>34</v>
      </c>
      <c r="AX466" s="13" t="s">
        <v>72</v>
      </c>
      <c r="AY466" s="203" t="s">
        <v>132</v>
      </c>
    </row>
    <row r="467" spans="1:65" s="13" customFormat="1" ht="11.25">
      <c r="B467" s="193"/>
      <c r="C467" s="194"/>
      <c r="D467" s="195" t="s">
        <v>143</v>
      </c>
      <c r="E467" s="196" t="s">
        <v>19</v>
      </c>
      <c r="F467" s="197" t="s">
        <v>395</v>
      </c>
      <c r="G467" s="194"/>
      <c r="H467" s="196" t="s">
        <v>19</v>
      </c>
      <c r="I467" s="198"/>
      <c r="J467" s="194"/>
      <c r="K467" s="194"/>
      <c r="L467" s="199"/>
      <c r="M467" s="200"/>
      <c r="N467" s="201"/>
      <c r="O467" s="201"/>
      <c r="P467" s="201"/>
      <c r="Q467" s="201"/>
      <c r="R467" s="201"/>
      <c r="S467" s="201"/>
      <c r="T467" s="202"/>
      <c r="AT467" s="203" t="s">
        <v>143</v>
      </c>
      <c r="AU467" s="203" t="s">
        <v>82</v>
      </c>
      <c r="AV467" s="13" t="s">
        <v>80</v>
      </c>
      <c r="AW467" s="13" t="s">
        <v>34</v>
      </c>
      <c r="AX467" s="13" t="s">
        <v>72</v>
      </c>
      <c r="AY467" s="203" t="s">
        <v>132</v>
      </c>
    </row>
    <row r="468" spans="1:65" s="14" customFormat="1" ht="11.25">
      <c r="B468" s="204"/>
      <c r="C468" s="205"/>
      <c r="D468" s="195" t="s">
        <v>143</v>
      </c>
      <c r="E468" s="206" t="s">
        <v>19</v>
      </c>
      <c r="F468" s="207" t="s">
        <v>430</v>
      </c>
      <c r="G468" s="205"/>
      <c r="H468" s="208">
        <v>8</v>
      </c>
      <c r="I468" s="209"/>
      <c r="J468" s="205"/>
      <c r="K468" s="205"/>
      <c r="L468" s="210"/>
      <c r="M468" s="211"/>
      <c r="N468" s="212"/>
      <c r="O468" s="212"/>
      <c r="P468" s="212"/>
      <c r="Q468" s="212"/>
      <c r="R468" s="212"/>
      <c r="S468" s="212"/>
      <c r="T468" s="213"/>
      <c r="AT468" s="214" t="s">
        <v>143</v>
      </c>
      <c r="AU468" s="214" t="s">
        <v>82</v>
      </c>
      <c r="AV468" s="14" t="s">
        <v>82</v>
      </c>
      <c r="AW468" s="14" t="s">
        <v>34</v>
      </c>
      <c r="AX468" s="14" t="s">
        <v>72</v>
      </c>
      <c r="AY468" s="214" t="s">
        <v>132</v>
      </c>
    </row>
    <row r="469" spans="1:65" s="13" customFormat="1" ht="11.25">
      <c r="B469" s="193"/>
      <c r="C469" s="194"/>
      <c r="D469" s="195" t="s">
        <v>143</v>
      </c>
      <c r="E469" s="196" t="s">
        <v>19</v>
      </c>
      <c r="F469" s="197" t="s">
        <v>431</v>
      </c>
      <c r="G469" s="194"/>
      <c r="H469" s="196" t="s">
        <v>19</v>
      </c>
      <c r="I469" s="198"/>
      <c r="J469" s="194"/>
      <c r="K469" s="194"/>
      <c r="L469" s="199"/>
      <c r="M469" s="200"/>
      <c r="N469" s="201"/>
      <c r="O469" s="201"/>
      <c r="P469" s="201"/>
      <c r="Q469" s="201"/>
      <c r="R469" s="201"/>
      <c r="S469" s="201"/>
      <c r="T469" s="202"/>
      <c r="AT469" s="203" t="s">
        <v>143</v>
      </c>
      <c r="AU469" s="203" t="s">
        <v>82</v>
      </c>
      <c r="AV469" s="13" t="s">
        <v>80</v>
      </c>
      <c r="AW469" s="13" t="s">
        <v>34</v>
      </c>
      <c r="AX469" s="13" t="s">
        <v>72</v>
      </c>
      <c r="AY469" s="203" t="s">
        <v>132</v>
      </c>
    </row>
    <row r="470" spans="1:65" s="14" customFormat="1" ht="11.25">
      <c r="B470" s="204"/>
      <c r="C470" s="205"/>
      <c r="D470" s="195" t="s">
        <v>143</v>
      </c>
      <c r="E470" s="206" t="s">
        <v>19</v>
      </c>
      <c r="F470" s="207" t="s">
        <v>432</v>
      </c>
      <c r="G470" s="205"/>
      <c r="H470" s="208">
        <v>1.373</v>
      </c>
      <c r="I470" s="209"/>
      <c r="J470" s="205"/>
      <c r="K470" s="205"/>
      <c r="L470" s="210"/>
      <c r="M470" s="211"/>
      <c r="N470" s="212"/>
      <c r="O470" s="212"/>
      <c r="P470" s="212"/>
      <c r="Q470" s="212"/>
      <c r="R470" s="212"/>
      <c r="S470" s="212"/>
      <c r="T470" s="213"/>
      <c r="AT470" s="214" t="s">
        <v>143</v>
      </c>
      <c r="AU470" s="214" t="s">
        <v>82</v>
      </c>
      <c r="AV470" s="14" t="s">
        <v>82</v>
      </c>
      <c r="AW470" s="14" t="s">
        <v>34</v>
      </c>
      <c r="AX470" s="14" t="s">
        <v>72</v>
      </c>
      <c r="AY470" s="214" t="s">
        <v>132</v>
      </c>
    </row>
    <row r="471" spans="1:65" s="13" customFormat="1" ht="11.25">
      <c r="B471" s="193"/>
      <c r="C471" s="194"/>
      <c r="D471" s="195" t="s">
        <v>143</v>
      </c>
      <c r="E471" s="196" t="s">
        <v>19</v>
      </c>
      <c r="F471" s="197" t="s">
        <v>433</v>
      </c>
      <c r="G471" s="194"/>
      <c r="H471" s="196" t="s">
        <v>19</v>
      </c>
      <c r="I471" s="198"/>
      <c r="J471" s="194"/>
      <c r="K471" s="194"/>
      <c r="L471" s="199"/>
      <c r="M471" s="200"/>
      <c r="N471" s="201"/>
      <c r="O471" s="201"/>
      <c r="P471" s="201"/>
      <c r="Q471" s="201"/>
      <c r="R471" s="201"/>
      <c r="S471" s="201"/>
      <c r="T471" s="202"/>
      <c r="AT471" s="203" t="s">
        <v>143</v>
      </c>
      <c r="AU471" s="203" t="s">
        <v>82</v>
      </c>
      <c r="AV471" s="13" t="s">
        <v>80</v>
      </c>
      <c r="AW471" s="13" t="s">
        <v>34</v>
      </c>
      <c r="AX471" s="13" t="s">
        <v>72</v>
      </c>
      <c r="AY471" s="203" t="s">
        <v>132</v>
      </c>
    </row>
    <row r="472" spans="1:65" s="14" customFormat="1" ht="11.25">
      <c r="B472" s="204"/>
      <c r="C472" s="205"/>
      <c r="D472" s="195" t="s">
        <v>143</v>
      </c>
      <c r="E472" s="206" t="s">
        <v>19</v>
      </c>
      <c r="F472" s="207" t="s">
        <v>434</v>
      </c>
      <c r="G472" s="205"/>
      <c r="H472" s="208">
        <v>5.2999999999999999E-2</v>
      </c>
      <c r="I472" s="209"/>
      <c r="J472" s="205"/>
      <c r="K472" s="205"/>
      <c r="L472" s="210"/>
      <c r="M472" s="211"/>
      <c r="N472" s="212"/>
      <c r="O472" s="212"/>
      <c r="P472" s="212"/>
      <c r="Q472" s="212"/>
      <c r="R472" s="212"/>
      <c r="S472" s="212"/>
      <c r="T472" s="213"/>
      <c r="AT472" s="214" t="s">
        <v>143</v>
      </c>
      <c r="AU472" s="214" t="s">
        <v>82</v>
      </c>
      <c r="AV472" s="14" t="s">
        <v>82</v>
      </c>
      <c r="AW472" s="14" t="s">
        <v>34</v>
      </c>
      <c r="AX472" s="14" t="s">
        <v>72</v>
      </c>
      <c r="AY472" s="214" t="s">
        <v>132</v>
      </c>
    </row>
    <row r="473" spans="1:65" s="16" customFormat="1" ht="11.25">
      <c r="B473" s="226"/>
      <c r="C473" s="227"/>
      <c r="D473" s="195" t="s">
        <v>143</v>
      </c>
      <c r="E473" s="228" t="s">
        <v>19</v>
      </c>
      <c r="F473" s="229" t="s">
        <v>192</v>
      </c>
      <c r="G473" s="227"/>
      <c r="H473" s="230">
        <v>9.4260000000000002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AT473" s="236" t="s">
        <v>143</v>
      </c>
      <c r="AU473" s="236" t="s">
        <v>82</v>
      </c>
      <c r="AV473" s="16" t="s">
        <v>156</v>
      </c>
      <c r="AW473" s="16" t="s">
        <v>34</v>
      </c>
      <c r="AX473" s="16" t="s">
        <v>72</v>
      </c>
      <c r="AY473" s="236" t="s">
        <v>132</v>
      </c>
    </row>
    <row r="474" spans="1:65" s="14" customFormat="1" ht="11.25">
      <c r="B474" s="204"/>
      <c r="C474" s="205"/>
      <c r="D474" s="195" t="s">
        <v>143</v>
      </c>
      <c r="E474" s="206" t="s">
        <v>19</v>
      </c>
      <c r="F474" s="207" t="s">
        <v>435</v>
      </c>
      <c r="G474" s="205"/>
      <c r="H474" s="208">
        <v>0.94299999999999995</v>
      </c>
      <c r="I474" s="209"/>
      <c r="J474" s="205"/>
      <c r="K474" s="205"/>
      <c r="L474" s="210"/>
      <c r="M474" s="211"/>
      <c r="N474" s="212"/>
      <c r="O474" s="212"/>
      <c r="P474" s="212"/>
      <c r="Q474" s="212"/>
      <c r="R474" s="212"/>
      <c r="S474" s="212"/>
      <c r="T474" s="213"/>
      <c r="AT474" s="214" t="s">
        <v>143</v>
      </c>
      <c r="AU474" s="214" t="s">
        <v>82</v>
      </c>
      <c r="AV474" s="14" t="s">
        <v>82</v>
      </c>
      <c r="AW474" s="14" t="s">
        <v>34</v>
      </c>
      <c r="AX474" s="14" t="s">
        <v>72</v>
      </c>
      <c r="AY474" s="214" t="s">
        <v>132</v>
      </c>
    </row>
    <row r="475" spans="1:65" s="15" customFormat="1" ht="11.25">
      <c r="B475" s="215"/>
      <c r="C475" s="216"/>
      <c r="D475" s="195" t="s">
        <v>143</v>
      </c>
      <c r="E475" s="217" t="s">
        <v>19</v>
      </c>
      <c r="F475" s="218" t="s">
        <v>150</v>
      </c>
      <c r="G475" s="216"/>
      <c r="H475" s="219">
        <v>10.369</v>
      </c>
      <c r="I475" s="220"/>
      <c r="J475" s="216"/>
      <c r="K475" s="216"/>
      <c r="L475" s="221"/>
      <c r="M475" s="222"/>
      <c r="N475" s="223"/>
      <c r="O475" s="223"/>
      <c r="P475" s="223"/>
      <c r="Q475" s="223"/>
      <c r="R475" s="223"/>
      <c r="S475" s="223"/>
      <c r="T475" s="224"/>
      <c r="AT475" s="225" t="s">
        <v>143</v>
      </c>
      <c r="AU475" s="225" t="s">
        <v>82</v>
      </c>
      <c r="AV475" s="15" t="s">
        <v>139</v>
      </c>
      <c r="AW475" s="15" t="s">
        <v>34</v>
      </c>
      <c r="AX475" s="15" t="s">
        <v>80</v>
      </c>
      <c r="AY475" s="225" t="s">
        <v>132</v>
      </c>
    </row>
    <row r="476" spans="1:65" s="2" customFormat="1" ht="16.5" customHeight="1">
      <c r="A476" s="36"/>
      <c r="B476" s="37"/>
      <c r="C476" s="175" t="s">
        <v>436</v>
      </c>
      <c r="D476" s="175" t="s">
        <v>134</v>
      </c>
      <c r="E476" s="176" t="s">
        <v>437</v>
      </c>
      <c r="F476" s="177" t="s">
        <v>438</v>
      </c>
      <c r="G476" s="178" t="s">
        <v>137</v>
      </c>
      <c r="H476" s="179">
        <v>16</v>
      </c>
      <c r="I476" s="180"/>
      <c r="J476" s="181">
        <f>ROUND(I476*H476,2)</f>
        <v>0</v>
      </c>
      <c r="K476" s="177" t="s">
        <v>138</v>
      </c>
      <c r="L476" s="41"/>
      <c r="M476" s="182" t="s">
        <v>19</v>
      </c>
      <c r="N476" s="183" t="s">
        <v>43</v>
      </c>
      <c r="O476" s="66"/>
      <c r="P476" s="184">
        <f>O476*H476</f>
        <v>0</v>
      </c>
      <c r="Q476" s="184">
        <v>2.6919000000000001E-3</v>
      </c>
      <c r="R476" s="184">
        <f>Q476*H476</f>
        <v>4.3070400000000002E-2</v>
      </c>
      <c r="S476" s="184">
        <v>0</v>
      </c>
      <c r="T476" s="185">
        <f>S476*H476</f>
        <v>0</v>
      </c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R476" s="186" t="s">
        <v>139</v>
      </c>
      <c r="AT476" s="186" t="s">
        <v>134</v>
      </c>
      <c r="AU476" s="186" t="s">
        <v>82</v>
      </c>
      <c r="AY476" s="19" t="s">
        <v>132</v>
      </c>
      <c r="BE476" s="187">
        <f>IF(N476="základní",J476,0)</f>
        <v>0</v>
      </c>
      <c r="BF476" s="187">
        <f>IF(N476="snížená",J476,0)</f>
        <v>0</v>
      </c>
      <c r="BG476" s="187">
        <f>IF(N476="zákl. přenesená",J476,0)</f>
        <v>0</v>
      </c>
      <c r="BH476" s="187">
        <f>IF(N476="sníž. přenesená",J476,0)</f>
        <v>0</v>
      </c>
      <c r="BI476" s="187">
        <f>IF(N476="nulová",J476,0)</f>
        <v>0</v>
      </c>
      <c r="BJ476" s="19" t="s">
        <v>80</v>
      </c>
      <c r="BK476" s="187">
        <f>ROUND(I476*H476,2)</f>
        <v>0</v>
      </c>
      <c r="BL476" s="19" t="s">
        <v>139</v>
      </c>
      <c r="BM476" s="186" t="s">
        <v>439</v>
      </c>
    </row>
    <row r="477" spans="1:65" s="2" customFormat="1" ht="11.25">
      <c r="A477" s="36"/>
      <c r="B477" s="37"/>
      <c r="C477" s="38"/>
      <c r="D477" s="188" t="s">
        <v>141</v>
      </c>
      <c r="E477" s="38"/>
      <c r="F477" s="189" t="s">
        <v>440</v>
      </c>
      <c r="G477" s="38"/>
      <c r="H477" s="38"/>
      <c r="I477" s="190"/>
      <c r="J477" s="38"/>
      <c r="K477" s="38"/>
      <c r="L477" s="41"/>
      <c r="M477" s="191"/>
      <c r="N477" s="192"/>
      <c r="O477" s="66"/>
      <c r="P477" s="66"/>
      <c r="Q477" s="66"/>
      <c r="R477" s="66"/>
      <c r="S477" s="66"/>
      <c r="T477" s="67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T477" s="19" t="s">
        <v>141</v>
      </c>
      <c r="AU477" s="19" t="s">
        <v>82</v>
      </c>
    </row>
    <row r="478" spans="1:65" s="13" customFormat="1" ht="11.25">
      <c r="B478" s="193"/>
      <c r="C478" s="194"/>
      <c r="D478" s="195" t="s">
        <v>143</v>
      </c>
      <c r="E478" s="196" t="s">
        <v>19</v>
      </c>
      <c r="F478" s="197" t="s">
        <v>333</v>
      </c>
      <c r="G478" s="194"/>
      <c r="H478" s="196" t="s">
        <v>19</v>
      </c>
      <c r="I478" s="198"/>
      <c r="J478" s="194"/>
      <c r="K478" s="194"/>
      <c r="L478" s="199"/>
      <c r="M478" s="200"/>
      <c r="N478" s="201"/>
      <c r="O478" s="201"/>
      <c r="P478" s="201"/>
      <c r="Q478" s="201"/>
      <c r="R478" s="201"/>
      <c r="S478" s="201"/>
      <c r="T478" s="202"/>
      <c r="AT478" s="203" t="s">
        <v>143</v>
      </c>
      <c r="AU478" s="203" t="s">
        <v>82</v>
      </c>
      <c r="AV478" s="13" t="s">
        <v>80</v>
      </c>
      <c r="AW478" s="13" t="s">
        <v>34</v>
      </c>
      <c r="AX478" s="13" t="s">
        <v>72</v>
      </c>
      <c r="AY478" s="203" t="s">
        <v>132</v>
      </c>
    </row>
    <row r="479" spans="1:65" s="13" customFormat="1" ht="11.25">
      <c r="B479" s="193"/>
      <c r="C479" s="194"/>
      <c r="D479" s="195" t="s">
        <v>143</v>
      </c>
      <c r="E479" s="196" t="s">
        <v>19</v>
      </c>
      <c r="F479" s="197" t="s">
        <v>335</v>
      </c>
      <c r="G479" s="194"/>
      <c r="H479" s="196" t="s">
        <v>19</v>
      </c>
      <c r="I479" s="198"/>
      <c r="J479" s="194"/>
      <c r="K479" s="194"/>
      <c r="L479" s="199"/>
      <c r="M479" s="200"/>
      <c r="N479" s="201"/>
      <c r="O479" s="201"/>
      <c r="P479" s="201"/>
      <c r="Q479" s="201"/>
      <c r="R479" s="201"/>
      <c r="S479" s="201"/>
      <c r="T479" s="202"/>
      <c r="AT479" s="203" t="s">
        <v>143</v>
      </c>
      <c r="AU479" s="203" t="s">
        <v>82</v>
      </c>
      <c r="AV479" s="13" t="s">
        <v>80</v>
      </c>
      <c r="AW479" s="13" t="s">
        <v>34</v>
      </c>
      <c r="AX479" s="13" t="s">
        <v>72</v>
      </c>
      <c r="AY479" s="203" t="s">
        <v>132</v>
      </c>
    </row>
    <row r="480" spans="1:65" s="13" customFormat="1" ht="11.25">
      <c r="B480" s="193"/>
      <c r="C480" s="194"/>
      <c r="D480" s="195" t="s">
        <v>143</v>
      </c>
      <c r="E480" s="196" t="s">
        <v>19</v>
      </c>
      <c r="F480" s="197" t="s">
        <v>441</v>
      </c>
      <c r="G480" s="194"/>
      <c r="H480" s="196" t="s">
        <v>19</v>
      </c>
      <c r="I480" s="198"/>
      <c r="J480" s="194"/>
      <c r="K480" s="194"/>
      <c r="L480" s="199"/>
      <c r="M480" s="200"/>
      <c r="N480" s="201"/>
      <c r="O480" s="201"/>
      <c r="P480" s="201"/>
      <c r="Q480" s="201"/>
      <c r="R480" s="201"/>
      <c r="S480" s="201"/>
      <c r="T480" s="202"/>
      <c r="AT480" s="203" t="s">
        <v>143</v>
      </c>
      <c r="AU480" s="203" t="s">
        <v>82</v>
      </c>
      <c r="AV480" s="13" t="s">
        <v>80</v>
      </c>
      <c r="AW480" s="13" t="s">
        <v>34</v>
      </c>
      <c r="AX480" s="13" t="s">
        <v>72</v>
      </c>
      <c r="AY480" s="203" t="s">
        <v>132</v>
      </c>
    </row>
    <row r="481" spans="1:65" s="14" customFormat="1" ht="11.25">
      <c r="B481" s="204"/>
      <c r="C481" s="205"/>
      <c r="D481" s="195" t="s">
        <v>143</v>
      </c>
      <c r="E481" s="206" t="s">
        <v>19</v>
      </c>
      <c r="F481" s="207" t="s">
        <v>442</v>
      </c>
      <c r="G481" s="205"/>
      <c r="H481" s="208">
        <v>16</v>
      </c>
      <c r="I481" s="209"/>
      <c r="J481" s="205"/>
      <c r="K481" s="205"/>
      <c r="L481" s="210"/>
      <c r="M481" s="211"/>
      <c r="N481" s="212"/>
      <c r="O481" s="212"/>
      <c r="P481" s="212"/>
      <c r="Q481" s="212"/>
      <c r="R481" s="212"/>
      <c r="S481" s="212"/>
      <c r="T481" s="213"/>
      <c r="AT481" s="214" t="s">
        <v>143</v>
      </c>
      <c r="AU481" s="214" t="s">
        <v>82</v>
      </c>
      <c r="AV481" s="14" t="s">
        <v>82</v>
      </c>
      <c r="AW481" s="14" t="s">
        <v>34</v>
      </c>
      <c r="AX481" s="14" t="s">
        <v>72</v>
      </c>
      <c r="AY481" s="214" t="s">
        <v>132</v>
      </c>
    </row>
    <row r="482" spans="1:65" s="15" customFormat="1" ht="11.25">
      <c r="B482" s="215"/>
      <c r="C482" s="216"/>
      <c r="D482" s="195" t="s">
        <v>143</v>
      </c>
      <c r="E482" s="217" t="s">
        <v>19</v>
      </c>
      <c r="F482" s="218" t="s">
        <v>150</v>
      </c>
      <c r="G482" s="216"/>
      <c r="H482" s="219">
        <v>16</v>
      </c>
      <c r="I482" s="220"/>
      <c r="J482" s="216"/>
      <c r="K482" s="216"/>
      <c r="L482" s="221"/>
      <c r="M482" s="222"/>
      <c r="N482" s="223"/>
      <c r="O482" s="223"/>
      <c r="P482" s="223"/>
      <c r="Q482" s="223"/>
      <c r="R482" s="223"/>
      <c r="S482" s="223"/>
      <c r="T482" s="224"/>
      <c r="AT482" s="225" t="s">
        <v>143</v>
      </c>
      <c r="AU482" s="225" t="s">
        <v>82</v>
      </c>
      <c r="AV482" s="15" t="s">
        <v>139</v>
      </c>
      <c r="AW482" s="15" t="s">
        <v>34</v>
      </c>
      <c r="AX482" s="15" t="s">
        <v>80</v>
      </c>
      <c r="AY482" s="225" t="s">
        <v>132</v>
      </c>
    </row>
    <row r="483" spans="1:65" s="2" customFormat="1" ht="16.5" customHeight="1">
      <c r="A483" s="36"/>
      <c r="B483" s="37"/>
      <c r="C483" s="175" t="s">
        <v>443</v>
      </c>
      <c r="D483" s="175" t="s">
        <v>134</v>
      </c>
      <c r="E483" s="176" t="s">
        <v>444</v>
      </c>
      <c r="F483" s="177" t="s">
        <v>445</v>
      </c>
      <c r="G483" s="178" t="s">
        <v>137</v>
      </c>
      <c r="H483" s="179">
        <v>16</v>
      </c>
      <c r="I483" s="180"/>
      <c r="J483" s="181">
        <f>ROUND(I483*H483,2)</f>
        <v>0</v>
      </c>
      <c r="K483" s="177" t="s">
        <v>138</v>
      </c>
      <c r="L483" s="41"/>
      <c r="M483" s="182" t="s">
        <v>19</v>
      </c>
      <c r="N483" s="183" t="s">
        <v>43</v>
      </c>
      <c r="O483" s="66"/>
      <c r="P483" s="184">
        <f>O483*H483</f>
        <v>0</v>
      </c>
      <c r="Q483" s="184">
        <v>0</v>
      </c>
      <c r="R483" s="184">
        <f>Q483*H483</f>
        <v>0</v>
      </c>
      <c r="S483" s="184">
        <v>0</v>
      </c>
      <c r="T483" s="185">
        <f>S483*H483</f>
        <v>0</v>
      </c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R483" s="186" t="s">
        <v>139</v>
      </c>
      <c r="AT483" s="186" t="s">
        <v>134</v>
      </c>
      <c r="AU483" s="186" t="s">
        <v>82</v>
      </c>
      <c r="AY483" s="19" t="s">
        <v>132</v>
      </c>
      <c r="BE483" s="187">
        <f>IF(N483="základní",J483,0)</f>
        <v>0</v>
      </c>
      <c r="BF483" s="187">
        <f>IF(N483="snížená",J483,0)</f>
        <v>0</v>
      </c>
      <c r="BG483" s="187">
        <f>IF(N483="zákl. přenesená",J483,0)</f>
        <v>0</v>
      </c>
      <c r="BH483" s="187">
        <f>IF(N483="sníž. přenesená",J483,0)</f>
        <v>0</v>
      </c>
      <c r="BI483" s="187">
        <f>IF(N483="nulová",J483,0)</f>
        <v>0</v>
      </c>
      <c r="BJ483" s="19" t="s">
        <v>80</v>
      </c>
      <c r="BK483" s="187">
        <f>ROUND(I483*H483,2)</f>
        <v>0</v>
      </c>
      <c r="BL483" s="19" t="s">
        <v>139</v>
      </c>
      <c r="BM483" s="186" t="s">
        <v>446</v>
      </c>
    </row>
    <row r="484" spans="1:65" s="2" customFormat="1" ht="11.25">
      <c r="A484" s="36"/>
      <c r="B484" s="37"/>
      <c r="C484" s="38"/>
      <c r="D484" s="188" t="s">
        <v>141</v>
      </c>
      <c r="E484" s="38"/>
      <c r="F484" s="189" t="s">
        <v>447</v>
      </c>
      <c r="G484" s="38"/>
      <c r="H484" s="38"/>
      <c r="I484" s="190"/>
      <c r="J484" s="38"/>
      <c r="K484" s="38"/>
      <c r="L484" s="41"/>
      <c r="M484" s="191"/>
      <c r="N484" s="192"/>
      <c r="O484" s="66"/>
      <c r="P484" s="66"/>
      <c r="Q484" s="66"/>
      <c r="R484" s="66"/>
      <c r="S484" s="66"/>
      <c r="T484" s="67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T484" s="19" t="s">
        <v>141</v>
      </c>
      <c r="AU484" s="19" t="s">
        <v>82</v>
      </c>
    </row>
    <row r="485" spans="1:65" s="2" customFormat="1" ht="16.5" customHeight="1">
      <c r="A485" s="36"/>
      <c r="B485" s="37"/>
      <c r="C485" s="175" t="s">
        <v>448</v>
      </c>
      <c r="D485" s="175" t="s">
        <v>134</v>
      </c>
      <c r="E485" s="176" t="s">
        <v>449</v>
      </c>
      <c r="F485" s="177" t="s">
        <v>450</v>
      </c>
      <c r="G485" s="178" t="s">
        <v>180</v>
      </c>
      <c r="H485" s="179">
        <v>3.7999999999999999E-2</v>
      </c>
      <c r="I485" s="180"/>
      <c r="J485" s="181">
        <f>ROUND(I485*H485,2)</f>
        <v>0</v>
      </c>
      <c r="K485" s="177" t="s">
        <v>138</v>
      </c>
      <c r="L485" s="41"/>
      <c r="M485" s="182" t="s">
        <v>19</v>
      </c>
      <c r="N485" s="183" t="s">
        <v>43</v>
      </c>
      <c r="O485" s="66"/>
      <c r="P485" s="184">
        <f>O485*H485</f>
        <v>0</v>
      </c>
      <c r="Q485" s="184">
        <v>2.3010222040000001</v>
      </c>
      <c r="R485" s="184">
        <f>Q485*H485</f>
        <v>8.7438843752000006E-2</v>
      </c>
      <c r="S485" s="184">
        <v>0</v>
      </c>
      <c r="T485" s="185">
        <f>S485*H485</f>
        <v>0</v>
      </c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R485" s="186" t="s">
        <v>139</v>
      </c>
      <c r="AT485" s="186" t="s">
        <v>134</v>
      </c>
      <c r="AU485" s="186" t="s">
        <v>82</v>
      </c>
      <c r="AY485" s="19" t="s">
        <v>132</v>
      </c>
      <c r="BE485" s="187">
        <f>IF(N485="základní",J485,0)</f>
        <v>0</v>
      </c>
      <c r="BF485" s="187">
        <f>IF(N485="snížená",J485,0)</f>
        <v>0</v>
      </c>
      <c r="BG485" s="187">
        <f>IF(N485="zákl. přenesená",J485,0)</f>
        <v>0</v>
      </c>
      <c r="BH485" s="187">
        <f>IF(N485="sníž. přenesená",J485,0)</f>
        <v>0</v>
      </c>
      <c r="BI485" s="187">
        <f>IF(N485="nulová",J485,0)</f>
        <v>0</v>
      </c>
      <c r="BJ485" s="19" t="s">
        <v>80</v>
      </c>
      <c r="BK485" s="187">
        <f>ROUND(I485*H485,2)</f>
        <v>0</v>
      </c>
      <c r="BL485" s="19" t="s">
        <v>139</v>
      </c>
      <c r="BM485" s="186" t="s">
        <v>451</v>
      </c>
    </row>
    <row r="486" spans="1:65" s="2" customFormat="1" ht="11.25">
      <c r="A486" s="36"/>
      <c r="B486" s="37"/>
      <c r="C486" s="38"/>
      <c r="D486" s="188" t="s">
        <v>141</v>
      </c>
      <c r="E486" s="38"/>
      <c r="F486" s="189" t="s">
        <v>452</v>
      </c>
      <c r="G486" s="38"/>
      <c r="H486" s="38"/>
      <c r="I486" s="190"/>
      <c r="J486" s="38"/>
      <c r="K486" s="38"/>
      <c r="L486" s="41"/>
      <c r="M486" s="191"/>
      <c r="N486" s="192"/>
      <c r="O486" s="66"/>
      <c r="P486" s="66"/>
      <c r="Q486" s="66"/>
      <c r="R486" s="66"/>
      <c r="S486" s="66"/>
      <c r="T486" s="67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T486" s="19" t="s">
        <v>141</v>
      </c>
      <c r="AU486" s="19" t="s">
        <v>82</v>
      </c>
    </row>
    <row r="487" spans="1:65" s="13" customFormat="1" ht="11.25">
      <c r="B487" s="193"/>
      <c r="C487" s="194"/>
      <c r="D487" s="195" t="s">
        <v>143</v>
      </c>
      <c r="E487" s="196" t="s">
        <v>19</v>
      </c>
      <c r="F487" s="197" t="s">
        <v>364</v>
      </c>
      <c r="G487" s="194"/>
      <c r="H487" s="196" t="s">
        <v>19</v>
      </c>
      <c r="I487" s="198"/>
      <c r="J487" s="194"/>
      <c r="K487" s="194"/>
      <c r="L487" s="199"/>
      <c r="M487" s="200"/>
      <c r="N487" s="201"/>
      <c r="O487" s="201"/>
      <c r="P487" s="201"/>
      <c r="Q487" s="201"/>
      <c r="R487" s="201"/>
      <c r="S487" s="201"/>
      <c r="T487" s="202"/>
      <c r="AT487" s="203" t="s">
        <v>143</v>
      </c>
      <c r="AU487" s="203" t="s">
        <v>82</v>
      </c>
      <c r="AV487" s="13" t="s">
        <v>80</v>
      </c>
      <c r="AW487" s="13" t="s">
        <v>34</v>
      </c>
      <c r="AX487" s="13" t="s">
        <v>72</v>
      </c>
      <c r="AY487" s="203" t="s">
        <v>132</v>
      </c>
    </row>
    <row r="488" spans="1:65" s="13" customFormat="1" ht="11.25">
      <c r="B488" s="193"/>
      <c r="C488" s="194"/>
      <c r="D488" s="195" t="s">
        <v>143</v>
      </c>
      <c r="E488" s="196" t="s">
        <v>19</v>
      </c>
      <c r="F488" s="197" t="s">
        <v>453</v>
      </c>
      <c r="G488" s="194"/>
      <c r="H488" s="196" t="s">
        <v>19</v>
      </c>
      <c r="I488" s="198"/>
      <c r="J488" s="194"/>
      <c r="K488" s="194"/>
      <c r="L488" s="199"/>
      <c r="M488" s="200"/>
      <c r="N488" s="201"/>
      <c r="O488" s="201"/>
      <c r="P488" s="201"/>
      <c r="Q488" s="201"/>
      <c r="R488" s="201"/>
      <c r="S488" s="201"/>
      <c r="T488" s="202"/>
      <c r="AT488" s="203" t="s">
        <v>143</v>
      </c>
      <c r="AU488" s="203" t="s">
        <v>82</v>
      </c>
      <c r="AV488" s="13" t="s">
        <v>80</v>
      </c>
      <c r="AW488" s="13" t="s">
        <v>34</v>
      </c>
      <c r="AX488" s="13" t="s">
        <v>72</v>
      </c>
      <c r="AY488" s="203" t="s">
        <v>132</v>
      </c>
    </row>
    <row r="489" spans="1:65" s="14" customFormat="1" ht="11.25">
      <c r="B489" s="204"/>
      <c r="C489" s="205"/>
      <c r="D489" s="195" t="s">
        <v>143</v>
      </c>
      <c r="E489" s="206" t="s">
        <v>19</v>
      </c>
      <c r="F489" s="207" t="s">
        <v>454</v>
      </c>
      <c r="G489" s="205"/>
      <c r="H489" s="208">
        <v>3.7999999999999999E-2</v>
      </c>
      <c r="I489" s="209"/>
      <c r="J489" s="205"/>
      <c r="K489" s="205"/>
      <c r="L489" s="210"/>
      <c r="M489" s="211"/>
      <c r="N489" s="212"/>
      <c r="O489" s="212"/>
      <c r="P489" s="212"/>
      <c r="Q489" s="212"/>
      <c r="R489" s="212"/>
      <c r="S489" s="212"/>
      <c r="T489" s="213"/>
      <c r="AT489" s="214" t="s">
        <v>143</v>
      </c>
      <c r="AU489" s="214" t="s">
        <v>82</v>
      </c>
      <c r="AV489" s="14" t="s">
        <v>82</v>
      </c>
      <c r="AW489" s="14" t="s">
        <v>34</v>
      </c>
      <c r="AX489" s="14" t="s">
        <v>72</v>
      </c>
      <c r="AY489" s="214" t="s">
        <v>132</v>
      </c>
    </row>
    <row r="490" spans="1:65" s="15" customFormat="1" ht="11.25">
      <c r="B490" s="215"/>
      <c r="C490" s="216"/>
      <c r="D490" s="195" t="s">
        <v>143</v>
      </c>
      <c r="E490" s="217" t="s">
        <v>19</v>
      </c>
      <c r="F490" s="218" t="s">
        <v>150</v>
      </c>
      <c r="G490" s="216"/>
      <c r="H490" s="219">
        <v>3.7999999999999999E-2</v>
      </c>
      <c r="I490" s="220"/>
      <c r="J490" s="216"/>
      <c r="K490" s="216"/>
      <c r="L490" s="221"/>
      <c r="M490" s="222"/>
      <c r="N490" s="223"/>
      <c r="O490" s="223"/>
      <c r="P490" s="223"/>
      <c r="Q490" s="223"/>
      <c r="R490" s="223"/>
      <c r="S490" s="223"/>
      <c r="T490" s="224"/>
      <c r="AT490" s="225" t="s">
        <v>143</v>
      </c>
      <c r="AU490" s="225" t="s">
        <v>82</v>
      </c>
      <c r="AV490" s="15" t="s">
        <v>139</v>
      </c>
      <c r="AW490" s="15" t="s">
        <v>34</v>
      </c>
      <c r="AX490" s="15" t="s">
        <v>80</v>
      </c>
      <c r="AY490" s="225" t="s">
        <v>132</v>
      </c>
    </row>
    <row r="491" spans="1:65" s="2" customFormat="1" ht="21.75" customHeight="1">
      <c r="A491" s="36"/>
      <c r="B491" s="37"/>
      <c r="C491" s="175" t="s">
        <v>455</v>
      </c>
      <c r="D491" s="175" t="s">
        <v>134</v>
      </c>
      <c r="E491" s="176" t="s">
        <v>456</v>
      </c>
      <c r="F491" s="177" t="s">
        <v>457</v>
      </c>
      <c r="G491" s="178" t="s">
        <v>180</v>
      </c>
      <c r="H491" s="179">
        <v>0.36599999999999999</v>
      </c>
      <c r="I491" s="180"/>
      <c r="J491" s="181">
        <f>ROUND(I491*H491,2)</f>
        <v>0</v>
      </c>
      <c r="K491" s="177" t="s">
        <v>138</v>
      </c>
      <c r="L491" s="41"/>
      <c r="M491" s="182" t="s">
        <v>19</v>
      </c>
      <c r="N491" s="183" t="s">
        <v>43</v>
      </c>
      <c r="O491" s="66"/>
      <c r="P491" s="184">
        <f>O491*H491</f>
        <v>0</v>
      </c>
      <c r="Q491" s="184">
        <v>2.5018699999999998</v>
      </c>
      <c r="R491" s="184">
        <f>Q491*H491</f>
        <v>0.91568441999999994</v>
      </c>
      <c r="S491" s="184">
        <v>0</v>
      </c>
      <c r="T491" s="185">
        <f>S491*H491</f>
        <v>0</v>
      </c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R491" s="186" t="s">
        <v>139</v>
      </c>
      <c r="AT491" s="186" t="s">
        <v>134</v>
      </c>
      <c r="AU491" s="186" t="s">
        <v>82</v>
      </c>
      <c r="AY491" s="19" t="s">
        <v>132</v>
      </c>
      <c r="BE491" s="187">
        <f>IF(N491="základní",J491,0)</f>
        <v>0</v>
      </c>
      <c r="BF491" s="187">
        <f>IF(N491="snížená",J491,0)</f>
        <v>0</v>
      </c>
      <c r="BG491" s="187">
        <f>IF(N491="zákl. přenesená",J491,0)</f>
        <v>0</v>
      </c>
      <c r="BH491" s="187">
        <f>IF(N491="sníž. přenesená",J491,0)</f>
        <v>0</v>
      </c>
      <c r="BI491" s="187">
        <f>IF(N491="nulová",J491,0)</f>
        <v>0</v>
      </c>
      <c r="BJ491" s="19" t="s">
        <v>80</v>
      </c>
      <c r="BK491" s="187">
        <f>ROUND(I491*H491,2)</f>
        <v>0</v>
      </c>
      <c r="BL491" s="19" t="s">
        <v>139</v>
      </c>
      <c r="BM491" s="186" t="s">
        <v>458</v>
      </c>
    </row>
    <row r="492" spans="1:65" s="2" customFormat="1" ht="11.25">
      <c r="A492" s="36"/>
      <c r="B492" s="37"/>
      <c r="C492" s="38"/>
      <c r="D492" s="188" t="s">
        <v>141</v>
      </c>
      <c r="E492" s="38"/>
      <c r="F492" s="189" t="s">
        <v>459</v>
      </c>
      <c r="G492" s="38"/>
      <c r="H492" s="38"/>
      <c r="I492" s="190"/>
      <c r="J492" s="38"/>
      <c r="K492" s="38"/>
      <c r="L492" s="41"/>
      <c r="M492" s="191"/>
      <c r="N492" s="192"/>
      <c r="O492" s="66"/>
      <c r="P492" s="66"/>
      <c r="Q492" s="66"/>
      <c r="R492" s="66"/>
      <c r="S492" s="66"/>
      <c r="T492" s="67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T492" s="19" t="s">
        <v>141</v>
      </c>
      <c r="AU492" s="19" t="s">
        <v>82</v>
      </c>
    </row>
    <row r="493" spans="1:65" s="13" customFormat="1" ht="11.25">
      <c r="B493" s="193"/>
      <c r="C493" s="194"/>
      <c r="D493" s="195" t="s">
        <v>143</v>
      </c>
      <c r="E493" s="196" t="s">
        <v>19</v>
      </c>
      <c r="F493" s="197" t="s">
        <v>460</v>
      </c>
      <c r="G493" s="194"/>
      <c r="H493" s="196" t="s">
        <v>19</v>
      </c>
      <c r="I493" s="198"/>
      <c r="J493" s="194"/>
      <c r="K493" s="194"/>
      <c r="L493" s="199"/>
      <c r="M493" s="200"/>
      <c r="N493" s="201"/>
      <c r="O493" s="201"/>
      <c r="P493" s="201"/>
      <c r="Q493" s="201"/>
      <c r="R493" s="201"/>
      <c r="S493" s="201"/>
      <c r="T493" s="202"/>
      <c r="AT493" s="203" t="s">
        <v>143</v>
      </c>
      <c r="AU493" s="203" t="s">
        <v>82</v>
      </c>
      <c r="AV493" s="13" t="s">
        <v>80</v>
      </c>
      <c r="AW493" s="13" t="s">
        <v>34</v>
      </c>
      <c r="AX493" s="13" t="s">
        <v>72</v>
      </c>
      <c r="AY493" s="203" t="s">
        <v>132</v>
      </c>
    </row>
    <row r="494" spans="1:65" s="14" customFormat="1" ht="11.25">
      <c r="B494" s="204"/>
      <c r="C494" s="205"/>
      <c r="D494" s="195" t="s">
        <v>143</v>
      </c>
      <c r="E494" s="206" t="s">
        <v>19</v>
      </c>
      <c r="F494" s="207" t="s">
        <v>461</v>
      </c>
      <c r="G494" s="205"/>
      <c r="H494" s="208">
        <v>0.36599999999999999</v>
      </c>
      <c r="I494" s="209"/>
      <c r="J494" s="205"/>
      <c r="K494" s="205"/>
      <c r="L494" s="210"/>
      <c r="M494" s="211"/>
      <c r="N494" s="212"/>
      <c r="O494" s="212"/>
      <c r="P494" s="212"/>
      <c r="Q494" s="212"/>
      <c r="R494" s="212"/>
      <c r="S494" s="212"/>
      <c r="T494" s="213"/>
      <c r="AT494" s="214" t="s">
        <v>143</v>
      </c>
      <c r="AU494" s="214" t="s">
        <v>82</v>
      </c>
      <c r="AV494" s="14" t="s">
        <v>82</v>
      </c>
      <c r="AW494" s="14" t="s">
        <v>34</v>
      </c>
      <c r="AX494" s="14" t="s">
        <v>72</v>
      </c>
      <c r="AY494" s="214" t="s">
        <v>132</v>
      </c>
    </row>
    <row r="495" spans="1:65" s="15" customFormat="1" ht="11.25">
      <c r="B495" s="215"/>
      <c r="C495" s="216"/>
      <c r="D495" s="195" t="s">
        <v>143</v>
      </c>
      <c r="E495" s="217" t="s">
        <v>19</v>
      </c>
      <c r="F495" s="218" t="s">
        <v>150</v>
      </c>
      <c r="G495" s="216"/>
      <c r="H495" s="219">
        <v>0.36599999999999999</v>
      </c>
      <c r="I495" s="220"/>
      <c r="J495" s="216"/>
      <c r="K495" s="216"/>
      <c r="L495" s="221"/>
      <c r="M495" s="222"/>
      <c r="N495" s="223"/>
      <c r="O495" s="223"/>
      <c r="P495" s="223"/>
      <c r="Q495" s="223"/>
      <c r="R495" s="223"/>
      <c r="S495" s="223"/>
      <c r="T495" s="224"/>
      <c r="AT495" s="225" t="s">
        <v>143</v>
      </c>
      <c r="AU495" s="225" t="s">
        <v>82</v>
      </c>
      <c r="AV495" s="15" t="s">
        <v>139</v>
      </c>
      <c r="AW495" s="15" t="s">
        <v>34</v>
      </c>
      <c r="AX495" s="15" t="s">
        <v>80</v>
      </c>
      <c r="AY495" s="225" t="s">
        <v>132</v>
      </c>
    </row>
    <row r="496" spans="1:65" s="2" customFormat="1" ht="16.5" customHeight="1">
      <c r="A496" s="36"/>
      <c r="B496" s="37"/>
      <c r="C496" s="175" t="s">
        <v>462</v>
      </c>
      <c r="D496" s="175" t="s">
        <v>134</v>
      </c>
      <c r="E496" s="176" t="s">
        <v>463</v>
      </c>
      <c r="F496" s="177" t="s">
        <v>464</v>
      </c>
      <c r="G496" s="178" t="s">
        <v>137</v>
      </c>
      <c r="H496" s="179">
        <v>3.06</v>
      </c>
      <c r="I496" s="180"/>
      <c r="J496" s="181">
        <f>ROUND(I496*H496,2)</f>
        <v>0</v>
      </c>
      <c r="K496" s="177" t="s">
        <v>138</v>
      </c>
      <c r="L496" s="41"/>
      <c r="M496" s="182" t="s">
        <v>19</v>
      </c>
      <c r="N496" s="183" t="s">
        <v>43</v>
      </c>
      <c r="O496" s="66"/>
      <c r="P496" s="184">
        <f>O496*H496</f>
        <v>0</v>
      </c>
      <c r="Q496" s="184">
        <v>2.6369000000000002E-3</v>
      </c>
      <c r="R496" s="184">
        <f>Q496*H496</f>
        <v>8.0689139999999999E-3</v>
      </c>
      <c r="S496" s="184">
        <v>0</v>
      </c>
      <c r="T496" s="185">
        <f>S496*H496</f>
        <v>0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186" t="s">
        <v>139</v>
      </c>
      <c r="AT496" s="186" t="s">
        <v>134</v>
      </c>
      <c r="AU496" s="186" t="s">
        <v>82</v>
      </c>
      <c r="AY496" s="19" t="s">
        <v>132</v>
      </c>
      <c r="BE496" s="187">
        <f>IF(N496="základní",J496,0)</f>
        <v>0</v>
      </c>
      <c r="BF496" s="187">
        <f>IF(N496="snížená",J496,0)</f>
        <v>0</v>
      </c>
      <c r="BG496" s="187">
        <f>IF(N496="zákl. přenesená",J496,0)</f>
        <v>0</v>
      </c>
      <c r="BH496" s="187">
        <f>IF(N496="sníž. přenesená",J496,0)</f>
        <v>0</v>
      </c>
      <c r="BI496" s="187">
        <f>IF(N496="nulová",J496,0)</f>
        <v>0</v>
      </c>
      <c r="BJ496" s="19" t="s">
        <v>80</v>
      </c>
      <c r="BK496" s="187">
        <f>ROUND(I496*H496,2)</f>
        <v>0</v>
      </c>
      <c r="BL496" s="19" t="s">
        <v>139</v>
      </c>
      <c r="BM496" s="186" t="s">
        <v>465</v>
      </c>
    </row>
    <row r="497" spans="1:65" s="2" customFormat="1" ht="11.25">
      <c r="A497" s="36"/>
      <c r="B497" s="37"/>
      <c r="C497" s="38"/>
      <c r="D497" s="188" t="s">
        <v>141</v>
      </c>
      <c r="E497" s="38"/>
      <c r="F497" s="189" t="s">
        <v>466</v>
      </c>
      <c r="G497" s="38"/>
      <c r="H497" s="38"/>
      <c r="I497" s="190"/>
      <c r="J497" s="38"/>
      <c r="K497" s="38"/>
      <c r="L497" s="41"/>
      <c r="M497" s="191"/>
      <c r="N497" s="192"/>
      <c r="O497" s="66"/>
      <c r="P497" s="66"/>
      <c r="Q497" s="66"/>
      <c r="R497" s="66"/>
      <c r="S497" s="66"/>
      <c r="T497" s="67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T497" s="19" t="s">
        <v>141</v>
      </c>
      <c r="AU497" s="19" t="s">
        <v>82</v>
      </c>
    </row>
    <row r="498" spans="1:65" s="13" customFormat="1" ht="11.25">
      <c r="B498" s="193"/>
      <c r="C498" s="194"/>
      <c r="D498" s="195" t="s">
        <v>143</v>
      </c>
      <c r="E498" s="196" t="s">
        <v>19</v>
      </c>
      <c r="F498" s="197" t="s">
        <v>364</v>
      </c>
      <c r="G498" s="194"/>
      <c r="H498" s="196" t="s">
        <v>19</v>
      </c>
      <c r="I498" s="198"/>
      <c r="J498" s="194"/>
      <c r="K498" s="194"/>
      <c r="L498" s="199"/>
      <c r="M498" s="200"/>
      <c r="N498" s="201"/>
      <c r="O498" s="201"/>
      <c r="P498" s="201"/>
      <c r="Q498" s="201"/>
      <c r="R498" s="201"/>
      <c r="S498" s="201"/>
      <c r="T498" s="202"/>
      <c r="AT498" s="203" t="s">
        <v>143</v>
      </c>
      <c r="AU498" s="203" t="s">
        <v>82</v>
      </c>
      <c r="AV498" s="13" t="s">
        <v>80</v>
      </c>
      <c r="AW498" s="13" t="s">
        <v>34</v>
      </c>
      <c r="AX498" s="13" t="s">
        <v>72</v>
      </c>
      <c r="AY498" s="203" t="s">
        <v>132</v>
      </c>
    </row>
    <row r="499" spans="1:65" s="13" customFormat="1" ht="11.25">
      <c r="B499" s="193"/>
      <c r="C499" s="194"/>
      <c r="D499" s="195" t="s">
        <v>143</v>
      </c>
      <c r="E499" s="196" t="s">
        <v>19</v>
      </c>
      <c r="F499" s="197" t="s">
        <v>453</v>
      </c>
      <c r="G499" s="194"/>
      <c r="H499" s="196" t="s">
        <v>19</v>
      </c>
      <c r="I499" s="198"/>
      <c r="J499" s="194"/>
      <c r="K499" s="194"/>
      <c r="L499" s="199"/>
      <c r="M499" s="200"/>
      <c r="N499" s="201"/>
      <c r="O499" s="201"/>
      <c r="P499" s="201"/>
      <c r="Q499" s="201"/>
      <c r="R499" s="201"/>
      <c r="S499" s="201"/>
      <c r="T499" s="202"/>
      <c r="AT499" s="203" t="s">
        <v>143</v>
      </c>
      <c r="AU499" s="203" t="s">
        <v>82</v>
      </c>
      <c r="AV499" s="13" t="s">
        <v>80</v>
      </c>
      <c r="AW499" s="13" t="s">
        <v>34</v>
      </c>
      <c r="AX499" s="13" t="s">
        <v>72</v>
      </c>
      <c r="AY499" s="203" t="s">
        <v>132</v>
      </c>
    </row>
    <row r="500" spans="1:65" s="14" customFormat="1" ht="11.25">
      <c r="B500" s="204"/>
      <c r="C500" s="205"/>
      <c r="D500" s="195" t="s">
        <v>143</v>
      </c>
      <c r="E500" s="206" t="s">
        <v>19</v>
      </c>
      <c r="F500" s="207" t="s">
        <v>467</v>
      </c>
      <c r="G500" s="205"/>
      <c r="H500" s="208">
        <v>0.66</v>
      </c>
      <c r="I500" s="209"/>
      <c r="J500" s="205"/>
      <c r="K500" s="205"/>
      <c r="L500" s="210"/>
      <c r="M500" s="211"/>
      <c r="N500" s="212"/>
      <c r="O500" s="212"/>
      <c r="P500" s="212"/>
      <c r="Q500" s="212"/>
      <c r="R500" s="212"/>
      <c r="S500" s="212"/>
      <c r="T500" s="213"/>
      <c r="AT500" s="214" t="s">
        <v>143</v>
      </c>
      <c r="AU500" s="214" t="s">
        <v>82</v>
      </c>
      <c r="AV500" s="14" t="s">
        <v>82</v>
      </c>
      <c r="AW500" s="14" t="s">
        <v>34</v>
      </c>
      <c r="AX500" s="14" t="s">
        <v>72</v>
      </c>
      <c r="AY500" s="214" t="s">
        <v>132</v>
      </c>
    </row>
    <row r="501" spans="1:65" s="16" customFormat="1" ht="11.25">
      <c r="B501" s="226"/>
      <c r="C501" s="227"/>
      <c r="D501" s="195" t="s">
        <v>143</v>
      </c>
      <c r="E501" s="228" t="s">
        <v>19</v>
      </c>
      <c r="F501" s="229" t="s">
        <v>192</v>
      </c>
      <c r="G501" s="227"/>
      <c r="H501" s="230">
        <v>0.66</v>
      </c>
      <c r="I501" s="231"/>
      <c r="J501" s="227"/>
      <c r="K501" s="227"/>
      <c r="L501" s="232"/>
      <c r="M501" s="233"/>
      <c r="N501" s="234"/>
      <c r="O501" s="234"/>
      <c r="P501" s="234"/>
      <c r="Q501" s="234"/>
      <c r="R501" s="234"/>
      <c r="S501" s="234"/>
      <c r="T501" s="235"/>
      <c r="AT501" s="236" t="s">
        <v>143</v>
      </c>
      <c r="AU501" s="236" t="s">
        <v>82</v>
      </c>
      <c r="AV501" s="16" t="s">
        <v>156</v>
      </c>
      <c r="AW501" s="16" t="s">
        <v>34</v>
      </c>
      <c r="AX501" s="16" t="s">
        <v>72</v>
      </c>
      <c r="AY501" s="236" t="s">
        <v>132</v>
      </c>
    </row>
    <row r="502" spans="1:65" s="13" customFormat="1" ht="11.25">
      <c r="B502" s="193"/>
      <c r="C502" s="194"/>
      <c r="D502" s="195" t="s">
        <v>143</v>
      </c>
      <c r="E502" s="196" t="s">
        <v>19</v>
      </c>
      <c r="F502" s="197" t="s">
        <v>460</v>
      </c>
      <c r="G502" s="194"/>
      <c r="H502" s="196" t="s">
        <v>19</v>
      </c>
      <c r="I502" s="198"/>
      <c r="J502" s="194"/>
      <c r="K502" s="194"/>
      <c r="L502" s="199"/>
      <c r="M502" s="200"/>
      <c r="N502" s="201"/>
      <c r="O502" s="201"/>
      <c r="P502" s="201"/>
      <c r="Q502" s="201"/>
      <c r="R502" s="201"/>
      <c r="S502" s="201"/>
      <c r="T502" s="202"/>
      <c r="AT502" s="203" t="s">
        <v>143</v>
      </c>
      <c r="AU502" s="203" t="s">
        <v>82</v>
      </c>
      <c r="AV502" s="13" t="s">
        <v>80</v>
      </c>
      <c r="AW502" s="13" t="s">
        <v>34</v>
      </c>
      <c r="AX502" s="13" t="s">
        <v>72</v>
      </c>
      <c r="AY502" s="203" t="s">
        <v>132</v>
      </c>
    </row>
    <row r="503" spans="1:65" s="14" customFormat="1" ht="11.25">
      <c r="B503" s="204"/>
      <c r="C503" s="205"/>
      <c r="D503" s="195" t="s">
        <v>143</v>
      </c>
      <c r="E503" s="206" t="s">
        <v>19</v>
      </c>
      <c r="F503" s="207" t="s">
        <v>468</v>
      </c>
      <c r="G503" s="205"/>
      <c r="H503" s="208">
        <v>2.4</v>
      </c>
      <c r="I503" s="209"/>
      <c r="J503" s="205"/>
      <c r="K503" s="205"/>
      <c r="L503" s="210"/>
      <c r="M503" s="211"/>
      <c r="N503" s="212"/>
      <c r="O503" s="212"/>
      <c r="P503" s="212"/>
      <c r="Q503" s="212"/>
      <c r="R503" s="212"/>
      <c r="S503" s="212"/>
      <c r="T503" s="213"/>
      <c r="AT503" s="214" t="s">
        <v>143</v>
      </c>
      <c r="AU503" s="214" t="s">
        <v>82</v>
      </c>
      <c r="AV503" s="14" t="s">
        <v>82</v>
      </c>
      <c r="AW503" s="14" t="s">
        <v>34</v>
      </c>
      <c r="AX503" s="14" t="s">
        <v>72</v>
      </c>
      <c r="AY503" s="214" t="s">
        <v>132</v>
      </c>
    </row>
    <row r="504" spans="1:65" s="16" customFormat="1" ht="11.25">
      <c r="B504" s="226"/>
      <c r="C504" s="227"/>
      <c r="D504" s="195" t="s">
        <v>143</v>
      </c>
      <c r="E504" s="228" t="s">
        <v>19</v>
      </c>
      <c r="F504" s="229" t="s">
        <v>192</v>
      </c>
      <c r="G504" s="227"/>
      <c r="H504" s="230">
        <v>2.4</v>
      </c>
      <c r="I504" s="231"/>
      <c r="J504" s="227"/>
      <c r="K504" s="227"/>
      <c r="L504" s="232"/>
      <c r="M504" s="233"/>
      <c r="N504" s="234"/>
      <c r="O504" s="234"/>
      <c r="P504" s="234"/>
      <c r="Q504" s="234"/>
      <c r="R504" s="234"/>
      <c r="S504" s="234"/>
      <c r="T504" s="235"/>
      <c r="AT504" s="236" t="s">
        <v>143</v>
      </c>
      <c r="AU504" s="236" t="s">
        <v>82</v>
      </c>
      <c r="AV504" s="16" t="s">
        <v>156</v>
      </c>
      <c r="AW504" s="16" t="s">
        <v>34</v>
      </c>
      <c r="AX504" s="16" t="s">
        <v>72</v>
      </c>
      <c r="AY504" s="236" t="s">
        <v>132</v>
      </c>
    </row>
    <row r="505" spans="1:65" s="15" customFormat="1" ht="11.25">
      <c r="B505" s="215"/>
      <c r="C505" s="216"/>
      <c r="D505" s="195" t="s">
        <v>143</v>
      </c>
      <c r="E505" s="217" t="s">
        <v>19</v>
      </c>
      <c r="F505" s="218" t="s">
        <v>150</v>
      </c>
      <c r="G505" s="216"/>
      <c r="H505" s="219">
        <v>3.06</v>
      </c>
      <c r="I505" s="220"/>
      <c r="J505" s="216"/>
      <c r="K505" s="216"/>
      <c r="L505" s="221"/>
      <c r="M505" s="222"/>
      <c r="N505" s="223"/>
      <c r="O505" s="223"/>
      <c r="P505" s="223"/>
      <c r="Q505" s="223"/>
      <c r="R505" s="223"/>
      <c r="S505" s="223"/>
      <c r="T505" s="224"/>
      <c r="AT505" s="225" t="s">
        <v>143</v>
      </c>
      <c r="AU505" s="225" t="s">
        <v>82</v>
      </c>
      <c r="AV505" s="15" t="s">
        <v>139</v>
      </c>
      <c r="AW505" s="15" t="s">
        <v>34</v>
      </c>
      <c r="AX505" s="15" t="s">
        <v>80</v>
      </c>
      <c r="AY505" s="225" t="s">
        <v>132</v>
      </c>
    </row>
    <row r="506" spans="1:65" s="2" customFormat="1" ht="16.5" customHeight="1">
      <c r="A506" s="36"/>
      <c r="B506" s="37"/>
      <c r="C506" s="175" t="s">
        <v>469</v>
      </c>
      <c r="D506" s="175" t="s">
        <v>134</v>
      </c>
      <c r="E506" s="176" t="s">
        <v>470</v>
      </c>
      <c r="F506" s="177" t="s">
        <v>471</v>
      </c>
      <c r="G506" s="178" t="s">
        <v>137</v>
      </c>
      <c r="H506" s="179">
        <v>3.06</v>
      </c>
      <c r="I506" s="180"/>
      <c r="J506" s="181">
        <f>ROUND(I506*H506,2)</f>
        <v>0</v>
      </c>
      <c r="K506" s="177" t="s">
        <v>138</v>
      </c>
      <c r="L506" s="41"/>
      <c r="M506" s="182" t="s">
        <v>19</v>
      </c>
      <c r="N506" s="183" t="s">
        <v>43</v>
      </c>
      <c r="O506" s="66"/>
      <c r="P506" s="184">
        <f>O506*H506</f>
        <v>0</v>
      </c>
      <c r="Q506" s="184">
        <v>0</v>
      </c>
      <c r="R506" s="184">
        <f>Q506*H506</f>
        <v>0</v>
      </c>
      <c r="S506" s="184">
        <v>0</v>
      </c>
      <c r="T506" s="185">
        <f>S506*H506</f>
        <v>0</v>
      </c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R506" s="186" t="s">
        <v>139</v>
      </c>
      <c r="AT506" s="186" t="s">
        <v>134</v>
      </c>
      <c r="AU506" s="186" t="s">
        <v>82</v>
      </c>
      <c r="AY506" s="19" t="s">
        <v>132</v>
      </c>
      <c r="BE506" s="187">
        <f>IF(N506="základní",J506,0)</f>
        <v>0</v>
      </c>
      <c r="BF506" s="187">
        <f>IF(N506="snížená",J506,0)</f>
        <v>0</v>
      </c>
      <c r="BG506" s="187">
        <f>IF(N506="zákl. přenesená",J506,0)</f>
        <v>0</v>
      </c>
      <c r="BH506" s="187">
        <f>IF(N506="sníž. přenesená",J506,0)</f>
        <v>0</v>
      </c>
      <c r="BI506" s="187">
        <f>IF(N506="nulová",J506,0)</f>
        <v>0</v>
      </c>
      <c r="BJ506" s="19" t="s">
        <v>80</v>
      </c>
      <c r="BK506" s="187">
        <f>ROUND(I506*H506,2)</f>
        <v>0</v>
      </c>
      <c r="BL506" s="19" t="s">
        <v>139</v>
      </c>
      <c r="BM506" s="186" t="s">
        <v>472</v>
      </c>
    </row>
    <row r="507" spans="1:65" s="2" customFormat="1" ht="11.25">
      <c r="A507" s="36"/>
      <c r="B507" s="37"/>
      <c r="C507" s="38"/>
      <c r="D507" s="188" t="s">
        <v>141</v>
      </c>
      <c r="E507" s="38"/>
      <c r="F507" s="189" t="s">
        <v>473</v>
      </c>
      <c r="G507" s="38"/>
      <c r="H507" s="38"/>
      <c r="I507" s="190"/>
      <c r="J507" s="38"/>
      <c r="K507" s="38"/>
      <c r="L507" s="41"/>
      <c r="M507" s="191"/>
      <c r="N507" s="192"/>
      <c r="O507" s="66"/>
      <c r="P507" s="66"/>
      <c r="Q507" s="66"/>
      <c r="R507" s="66"/>
      <c r="S507" s="66"/>
      <c r="T507" s="67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T507" s="19" t="s">
        <v>141</v>
      </c>
      <c r="AU507" s="19" t="s">
        <v>82</v>
      </c>
    </row>
    <row r="508" spans="1:65" s="13" customFormat="1" ht="11.25">
      <c r="B508" s="193"/>
      <c r="C508" s="194"/>
      <c r="D508" s="195" t="s">
        <v>143</v>
      </c>
      <c r="E508" s="196" t="s">
        <v>19</v>
      </c>
      <c r="F508" s="197" t="s">
        <v>364</v>
      </c>
      <c r="G508" s="194"/>
      <c r="H508" s="196" t="s">
        <v>19</v>
      </c>
      <c r="I508" s="198"/>
      <c r="J508" s="194"/>
      <c r="K508" s="194"/>
      <c r="L508" s="199"/>
      <c r="M508" s="200"/>
      <c r="N508" s="201"/>
      <c r="O508" s="201"/>
      <c r="P508" s="201"/>
      <c r="Q508" s="201"/>
      <c r="R508" s="201"/>
      <c r="S508" s="201"/>
      <c r="T508" s="202"/>
      <c r="AT508" s="203" t="s">
        <v>143</v>
      </c>
      <c r="AU508" s="203" t="s">
        <v>82</v>
      </c>
      <c r="AV508" s="13" t="s">
        <v>80</v>
      </c>
      <c r="AW508" s="13" t="s">
        <v>34</v>
      </c>
      <c r="AX508" s="13" t="s">
        <v>72</v>
      </c>
      <c r="AY508" s="203" t="s">
        <v>132</v>
      </c>
    </row>
    <row r="509" spans="1:65" s="13" customFormat="1" ht="11.25">
      <c r="B509" s="193"/>
      <c r="C509" s="194"/>
      <c r="D509" s="195" t="s">
        <v>143</v>
      </c>
      <c r="E509" s="196" t="s">
        <v>19</v>
      </c>
      <c r="F509" s="197" t="s">
        <v>453</v>
      </c>
      <c r="G509" s="194"/>
      <c r="H509" s="196" t="s">
        <v>19</v>
      </c>
      <c r="I509" s="198"/>
      <c r="J509" s="194"/>
      <c r="K509" s="194"/>
      <c r="L509" s="199"/>
      <c r="M509" s="200"/>
      <c r="N509" s="201"/>
      <c r="O509" s="201"/>
      <c r="P509" s="201"/>
      <c r="Q509" s="201"/>
      <c r="R509" s="201"/>
      <c r="S509" s="201"/>
      <c r="T509" s="202"/>
      <c r="AT509" s="203" t="s">
        <v>143</v>
      </c>
      <c r="AU509" s="203" t="s">
        <v>82</v>
      </c>
      <c r="AV509" s="13" t="s">
        <v>80</v>
      </c>
      <c r="AW509" s="13" t="s">
        <v>34</v>
      </c>
      <c r="AX509" s="13" t="s">
        <v>72</v>
      </c>
      <c r="AY509" s="203" t="s">
        <v>132</v>
      </c>
    </row>
    <row r="510" spans="1:65" s="14" customFormat="1" ht="11.25">
      <c r="B510" s="204"/>
      <c r="C510" s="205"/>
      <c r="D510" s="195" t="s">
        <v>143</v>
      </c>
      <c r="E510" s="206" t="s">
        <v>19</v>
      </c>
      <c r="F510" s="207" t="s">
        <v>467</v>
      </c>
      <c r="G510" s="205"/>
      <c r="H510" s="208">
        <v>0.66</v>
      </c>
      <c r="I510" s="209"/>
      <c r="J510" s="205"/>
      <c r="K510" s="205"/>
      <c r="L510" s="210"/>
      <c r="M510" s="211"/>
      <c r="N510" s="212"/>
      <c r="O510" s="212"/>
      <c r="P510" s="212"/>
      <c r="Q510" s="212"/>
      <c r="R510" s="212"/>
      <c r="S510" s="212"/>
      <c r="T510" s="213"/>
      <c r="AT510" s="214" t="s">
        <v>143</v>
      </c>
      <c r="AU510" s="214" t="s">
        <v>82</v>
      </c>
      <c r="AV510" s="14" t="s">
        <v>82</v>
      </c>
      <c r="AW510" s="14" t="s">
        <v>34</v>
      </c>
      <c r="AX510" s="14" t="s">
        <v>72</v>
      </c>
      <c r="AY510" s="214" t="s">
        <v>132</v>
      </c>
    </row>
    <row r="511" spans="1:65" s="16" customFormat="1" ht="11.25">
      <c r="B511" s="226"/>
      <c r="C511" s="227"/>
      <c r="D511" s="195" t="s">
        <v>143</v>
      </c>
      <c r="E511" s="228" t="s">
        <v>19</v>
      </c>
      <c r="F511" s="229" t="s">
        <v>192</v>
      </c>
      <c r="G511" s="227"/>
      <c r="H511" s="230">
        <v>0.66</v>
      </c>
      <c r="I511" s="231"/>
      <c r="J511" s="227"/>
      <c r="K511" s="227"/>
      <c r="L511" s="232"/>
      <c r="M511" s="233"/>
      <c r="N511" s="234"/>
      <c r="O511" s="234"/>
      <c r="P511" s="234"/>
      <c r="Q511" s="234"/>
      <c r="R511" s="234"/>
      <c r="S511" s="234"/>
      <c r="T511" s="235"/>
      <c r="AT511" s="236" t="s">
        <v>143</v>
      </c>
      <c r="AU511" s="236" t="s">
        <v>82</v>
      </c>
      <c r="AV511" s="16" t="s">
        <v>156</v>
      </c>
      <c r="AW511" s="16" t="s">
        <v>34</v>
      </c>
      <c r="AX511" s="16" t="s">
        <v>72</v>
      </c>
      <c r="AY511" s="236" t="s">
        <v>132</v>
      </c>
    </row>
    <row r="512" spans="1:65" s="13" customFormat="1" ht="11.25">
      <c r="B512" s="193"/>
      <c r="C512" s="194"/>
      <c r="D512" s="195" t="s">
        <v>143</v>
      </c>
      <c r="E512" s="196" t="s">
        <v>19</v>
      </c>
      <c r="F512" s="197" t="s">
        <v>460</v>
      </c>
      <c r="G512" s="194"/>
      <c r="H512" s="196" t="s">
        <v>19</v>
      </c>
      <c r="I512" s="198"/>
      <c r="J512" s="194"/>
      <c r="K512" s="194"/>
      <c r="L512" s="199"/>
      <c r="M512" s="200"/>
      <c r="N512" s="201"/>
      <c r="O512" s="201"/>
      <c r="P512" s="201"/>
      <c r="Q512" s="201"/>
      <c r="R512" s="201"/>
      <c r="S512" s="201"/>
      <c r="T512" s="202"/>
      <c r="AT512" s="203" t="s">
        <v>143</v>
      </c>
      <c r="AU512" s="203" t="s">
        <v>82</v>
      </c>
      <c r="AV512" s="13" t="s">
        <v>80</v>
      </c>
      <c r="AW512" s="13" t="s">
        <v>34</v>
      </c>
      <c r="AX512" s="13" t="s">
        <v>72</v>
      </c>
      <c r="AY512" s="203" t="s">
        <v>132</v>
      </c>
    </row>
    <row r="513" spans="1:65" s="14" customFormat="1" ht="11.25">
      <c r="B513" s="204"/>
      <c r="C513" s="205"/>
      <c r="D513" s="195" t="s">
        <v>143</v>
      </c>
      <c r="E513" s="206" t="s">
        <v>19</v>
      </c>
      <c r="F513" s="207" t="s">
        <v>468</v>
      </c>
      <c r="G513" s="205"/>
      <c r="H513" s="208">
        <v>2.4</v>
      </c>
      <c r="I513" s="209"/>
      <c r="J513" s="205"/>
      <c r="K513" s="205"/>
      <c r="L513" s="210"/>
      <c r="M513" s="211"/>
      <c r="N513" s="212"/>
      <c r="O513" s="212"/>
      <c r="P513" s="212"/>
      <c r="Q513" s="212"/>
      <c r="R513" s="212"/>
      <c r="S513" s="212"/>
      <c r="T513" s="213"/>
      <c r="AT513" s="214" t="s">
        <v>143</v>
      </c>
      <c r="AU513" s="214" t="s">
        <v>82</v>
      </c>
      <c r="AV513" s="14" t="s">
        <v>82</v>
      </c>
      <c r="AW513" s="14" t="s">
        <v>34</v>
      </c>
      <c r="AX513" s="14" t="s">
        <v>72</v>
      </c>
      <c r="AY513" s="214" t="s">
        <v>132</v>
      </c>
    </row>
    <row r="514" spans="1:65" s="16" customFormat="1" ht="11.25">
      <c r="B514" s="226"/>
      <c r="C514" s="227"/>
      <c r="D514" s="195" t="s">
        <v>143</v>
      </c>
      <c r="E514" s="228" t="s">
        <v>19</v>
      </c>
      <c r="F514" s="229" t="s">
        <v>192</v>
      </c>
      <c r="G514" s="227"/>
      <c r="H514" s="230">
        <v>2.4</v>
      </c>
      <c r="I514" s="231"/>
      <c r="J514" s="227"/>
      <c r="K514" s="227"/>
      <c r="L514" s="232"/>
      <c r="M514" s="233"/>
      <c r="N514" s="234"/>
      <c r="O514" s="234"/>
      <c r="P514" s="234"/>
      <c r="Q514" s="234"/>
      <c r="R514" s="234"/>
      <c r="S514" s="234"/>
      <c r="T514" s="235"/>
      <c r="AT514" s="236" t="s">
        <v>143</v>
      </c>
      <c r="AU514" s="236" t="s">
        <v>82</v>
      </c>
      <c r="AV514" s="16" t="s">
        <v>156</v>
      </c>
      <c r="AW514" s="16" t="s">
        <v>34</v>
      </c>
      <c r="AX514" s="16" t="s">
        <v>72</v>
      </c>
      <c r="AY514" s="236" t="s">
        <v>132</v>
      </c>
    </row>
    <row r="515" spans="1:65" s="15" customFormat="1" ht="11.25">
      <c r="B515" s="215"/>
      <c r="C515" s="216"/>
      <c r="D515" s="195" t="s">
        <v>143</v>
      </c>
      <c r="E515" s="217" t="s">
        <v>19</v>
      </c>
      <c r="F515" s="218" t="s">
        <v>150</v>
      </c>
      <c r="G515" s="216"/>
      <c r="H515" s="219">
        <v>3.06</v>
      </c>
      <c r="I515" s="220"/>
      <c r="J515" s="216"/>
      <c r="K515" s="216"/>
      <c r="L515" s="221"/>
      <c r="M515" s="222"/>
      <c r="N515" s="223"/>
      <c r="O515" s="223"/>
      <c r="P515" s="223"/>
      <c r="Q515" s="223"/>
      <c r="R515" s="223"/>
      <c r="S515" s="223"/>
      <c r="T515" s="224"/>
      <c r="AT515" s="225" t="s">
        <v>143</v>
      </c>
      <c r="AU515" s="225" t="s">
        <v>82</v>
      </c>
      <c r="AV515" s="15" t="s">
        <v>139</v>
      </c>
      <c r="AW515" s="15" t="s">
        <v>34</v>
      </c>
      <c r="AX515" s="15" t="s">
        <v>80</v>
      </c>
      <c r="AY515" s="225" t="s">
        <v>132</v>
      </c>
    </row>
    <row r="516" spans="1:65" s="2" customFormat="1" ht="16.5" customHeight="1">
      <c r="A516" s="36"/>
      <c r="B516" s="37"/>
      <c r="C516" s="175" t="s">
        <v>474</v>
      </c>
      <c r="D516" s="175" t="s">
        <v>134</v>
      </c>
      <c r="E516" s="176" t="s">
        <v>475</v>
      </c>
      <c r="F516" s="177" t="s">
        <v>476</v>
      </c>
      <c r="G516" s="178" t="s">
        <v>263</v>
      </c>
      <c r="H516" s="179">
        <v>6.0000000000000001E-3</v>
      </c>
      <c r="I516" s="180"/>
      <c r="J516" s="181">
        <f>ROUND(I516*H516,2)</f>
        <v>0</v>
      </c>
      <c r="K516" s="177" t="s">
        <v>138</v>
      </c>
      <c r="L516" s="41"/>
      <c r="M516" s="182" t="s">
        <v>19</v>
      </c>
      <c r="N516" s="183" t="s">
        <v>43</v>
      </c>
      <c r="O516" s="66"/>
      <c r="P516" s="184">
        <f>O516*H516</f>
        <v>0</v>
      </c>
      <c r="Q516" s="184">
        <v>1.06277</v>
      </c>
      <c r="R516" s="184">
        <f>Q516*H516</f>
        <v>6.3766200000000004E-3</v>
      </c>
      <c r="S516" s="184">
        <v>0</v>
      </c>
      <c r="T516" s="185">
        <f>S516*H516</f>
        <v>0</v>
      </c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R516" s="186" t="s">
        <v>139</v>
      </c>
      <c r="AT516" s="186" t="s">
        <v>134</v>
      </c>
      <c r="AU516" s="186" t="s">
        <v>82</v>
      </c>
      <c r="AY516" s="19" t="s">
        <v>132</v>
      </c>
      <c r="BE516" s="187">
        <f>IF(N516="základní",J516,0)</f>
        <v>0</v>
      </c>
      <c r="BF516" s="187">
        <f>IF(N516="snížená",J516,0)</f>
        <v>0</v>
      </c>
      <c r="BG516" s="187">
        <f>IF(N516="zákl. přenesená",J516,0)</f>
        <v>0</v>
      </c>
      <c r="BH516" s="187">
        <f>IF(N516="sníž. přenesená",J516,0)</f>
        <v>0</v>
      </c>
      <c r="BI516" s="187">
        <f>IF(N516="nulová",J516,0)</f>
        <v>0</v>
      </c>
      <c r="BJ516" s="19" t="s">
        <v>80</v>
      </c>
      <c r="BK516" s="187">
        <f>ROUND(I516*H516,2)</f>
        <v>0</v>
      </c>
      <c r="BL516" s="19" t="s">
        <v>139</v>
      </c>
      <c r="BM516" s="186" t="s">
        <v>477</v>
      </c>
    </row>
    <row r="517" spans="1:65" s="2" customFormat="1" ht="11.25">
      <c r="A517" s="36"/>
      <c r="B517" s="37"/>
      <c r="C517" s="38"/>
      <c r="D517" s="188" t="s">
        <v>141</v>
      </c>
      <c r="E517" s="38"/>
      <c r="F517" s="189" t="s">
        <v>478</v>
      </c>
      <c r="G517" s="38"/>
      <c r="H517" s="38"/>
      <c r="I517" s="190"/>
      <c r="J517" s="38"/>
      <c r="K517" s="38"/>
      <c r="L517" s="41"/>
      <c r="M517" s="191"/>
      <c r="N517" s="192"/>
      <c r="O517" s="66"/>
      <c r="P517" s="66"/>
      <c r="Q517" s="66"/>
      <c r="R517" s="66"/>
      <c r="S517" s="66"/>
      <c r="T517" s="67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T517" s="19" t="s">
        <v>141</v>
      </c>
      <c r="AU517" s="19" t="s">
        <v>82</v>
      </c>
    </row>
    <row r="518" spans="1:65" s="13" customFormat="1" ht="11.25">
      <c r="B518" s="193"/>
      <c r="C518" s="194"/>
      <c r="D518" s="195" t="s">
        <v>143</v>
      </c>
      <c r="E518" s="196" t="s">
        <v>19</v>
      </c>
      <c r="F518" s="197" t="s">
        <v>460</v>
      </c>
      <c r="G518" s="194"/>
      <c r="H518" s="196" t="s">
        <v>19</v>
      </c>
      <c r="I518" s="198"/>
      <c r="J518" s="194"/>
      <c r="K518" s="194"/>
      <c r="L518" s="199"/>
      <c r="M518" s="200"/>
      <c r="N518" s="201"/>
      <c r="O518" s="201"/>
      <c r="P518" s="201"/>
      <c r="Q518" s="201"/>
      <c r="R518" s="201"/>
      <c r="S518" s="201"/>
      <c r="T518" s="202"/>
      <c r="AT518" s="203" t="s">
        <v>143</v>
      </c>
      <c r="AU518" s="203" t="s">
        <v>82</v>
      </c>
      <c r="AV518" s="13" t="s">
        <v>80</v>
      </c>
      <c r="AW518" s="13" t="s">
        <v>34</v>
      </c>
      <c r="AX518" s="13" t="s">
        <v>72</v>
      </c>
      <c r="AY518" s="203" t="s">
        <v>132</v>
      </c>
    </row>
    <row r="519" spans="1:65" s="13" customFormat="1" ht="11.25">
      <c r="B519" s="193"/>
      <c r="C519" s="194"/>
      <c r="D519" s="195" t="s">
        <v>143</v>
      </c>
      <c r="E519" s="196" t="s">
        <v>19</v>
      </c>
      <c r="F519" s="197" t="s">
        <v>479</v>
      </c>
      <c r="G519" s="194"/>
      <c r="H519" s="196" t="s">
        <v>19</v>
      </c>
      <c r="I519" s="198"/>
      <c r="J519" s="194"/>
      <c r="K519" s="194"/>
      <c r="L519" s="199"/>
      <c r="M519" s="200"/>
      <c r="N519" s="201"/>
      <c r="O519" s="201"/>
      <c r="P519" s="201"/>
      <c r="Q519" s="201"/>
      <c r="R519" s="201"/>
      <c r="S519" s="201"/>
      <c r="T519" s="202"/>
      <c r="AT519" s="203" t="s">
        <v>143</v>
      </c>
      <c r="AU519" s="203" t="s">
        <v>82</v>
      </c>
      <c r="AV519" s="13" t="s">
        <v>80</v>
      </c>
      <c r="AW519" s="13" t="s">
        <v>34</v>
      </c>
      <c r="AX519" s="13" t="s">
        <v>72</v>
      </c>
      <c r="AY519" s="203" t="s">
        <v>132</v>
      </c>
    </row>
    <row r="520" spans="1:65" s="14" customFormat="1" ht="11.25">
      <c r="B520" s="204"/>
      <c r="C520" s="205"/>
      <c r="D520" s="195" t="s">
        <v>143</v>
      </c>
      <c r="E520" s="206" t="s">
        <v>19</v>
      </c>
      <c r="F520" s="207" t="s">
        <v>480</v>
      </c>
      <c r="G520" s="205"/>
      <c r="H520" s="208">
        <v>5.0000000000000001E-3</v>
      </c>
      <c r="I520" s="209"/>
      <c r="J520" s="205"/>
      <c r="K520" s="205"/>
      <c r="L520" s="210"/>
      <c r="M520" s="211"/>
      <c r="N520" s="212"/>
      <c r="O520" s="212"/>
      <c r="P520" s="212"/>
      <c r="Q520" s="212"/>
      <c r="R520" s="212"/>
      <c r="S520" s="212"/>
      <c r="T520" s="213"/>
      <c r="AT520" s="214" t="s">
        <v>143</v>
      </c>
      <c r="AU520" s="214" t="s">
        <v>82</v>
      </c>
      <c r="AV520" s="14" t="s">
        <v>82</v>
      </c>
      <c r="AW520" s="14" t="s">
        <v>34</v>
      </c>
      <c r="AX520" s="14" t="s">
        <v>72</v>
      </c>
      <c r="AY520" s="214" t="s">
        <v>132</v>
      </c>
    </row>
    <row r="521" spans="1:65" s="14" customFormat="1" ht="11.25">
      <c r="B521" s="204"/>
      <c r="C521" s="205"/>
      <c r="D521" s="195" t="s">
        <v>143</v>
      </c>
      <c r="E521" s="206" t="s">
        <v>19</v>
      </c>
      <c r="F521" s="207" t="s">
        <v>481</v>
      </c>
      <c r="G521" s="205"/>
      <c r="H521" s="208">
        <v>1E-3</v>
      </c>
      <c r="I521" s="209"/>
      <c r="J521" s="205"/>
      <c r="K521" s="205"/>
      <c r="L521" s="210"/>
      <c r="M521" s="211"/>
      <c r="N521" s="212"/>
      <c r="O521" s="212"/>
      <c r="P521" s="212"/>
      <c r="Q521" s="212"/>
      <c r="R521" s="212"/>
      <c r="S521" s="212"/>
      <c r="T521" s="213"/>
      <c r="AT521" s="214" t="s">
        <v>143</v>
      </c>
      <c r="AU521" s="214" t="s">
        <v>82</v>
      </c>
      <c r="AV521" s="14" t="s">
        <v>82</v>
      </c>
      <c r="AW521" s="14" t="s">
        <v>34</v>
      </c>
      <c r="AX521" s="14" t="s">
        <v>72</v>
      </c>
      <c r="AY521" s="214" t="s">
        <v>132</v>
      </c>
    </row>
    <row r="522" spans="1:65" s="15" customFormat="1" ht="11.25">
      <c r="B522" s="215"/>
      <c r="C522" s="216"/>
      <c r="D522" s="195" t="s">
        <v>143</v>
      </c>
      <c r="E522" s="217" t="s">
        <v>19</v>
      </c>
      <c r="F522" s="218" t="s">
        <v>150</v>
      </c>
      <c r="G522" s="216"/>
      <c r="H522" s="219">
        <v>6.0000000000000001E-3</v>
      </c>
      <c r="I522" s="220"/>
      <c r="J522" s="216"/>
      <c r="K522" s="216"/>
      <c r="L522" s="221"/>
      <c r="M522" s="222"/>
      <c r="N522" s="223"/>
      <c r="O522" s="223"/>
      <c r="P522" s="223"/>
      <c r="Q522" s="223"/>
      <c r="R522" s="223"/>
      <c r="S522" s="223"/>
      <c r="T522" s="224"/>
      <c r="AT522" s="225" t="s">
        <v>143</v>
      </c>
      <c r="AU522" s="225" t="s">
        <v>82</v>
      </c>
      <c r="AV522" s="15" t="s">
        <v>139</v>
      </c>
      <c r="AW522" s="15" t="s">
        <v>34</v>
      </c>
      <c r="AX522" s="15" t="s">
        <v>80</v>
      </c>
      <c r="AY522" s="225" t="s">
        <v>132</v>
      </c>
    </row>
    <row r="523" spans="1:65" s="12" customFormat="1" ht="22.9" customHeight="1">
      <c r="B523" s="159"/>
      <c r="C523" s="160"/>
      <c r="D523" s="161" t="s">
        <v>71</v>
      </c>
      <c r="E523" s="173" t="s">
        <v>156</v>
      </c>
      <c r="F523" s="173" t="s">
        <v>482</v>
      </c>
      <c r="G523" s="160"/>
      <c r="H523" s="160"/>
      <c r="I523" s="163"/>
      <c r="J523" s="174">
        <f>BK523</f>
        <v>0</v>
      </c>
      <c r="K523" s="160"/>
      <c r="L523" s="165"/>
      <c r="M523" s="166"/>
      <c r="N523" s="167"/>
      <c r="O523" s="167"/>
      <c r="P523" s="168">
        <f>SUM(P524:P659)</f>
        <v>0</v>
      </c>
      <c r="Q523" s="167"/>
      <c r="R523" s="168">
        <f>SUM(R524:R659)</f>
        <v>64.038685489453414</v>
      </c>
      <c r="S523" s="167"/>
      <c r="T523" s="169">
        <f>SUM(T524:T659)</f>
        <v>0</v>
      </c>
      <c r="AR523" s="170" t="s">
        <v>80</v>
      </c>
      <c r="AT523" s="171" t="s">
        <v>71</v>
      </c>
      <c r="AU523" s="171" t="s">
        <v>80</v>
      </c>
      <c r="AY523" s="170" t="s">
        <v>132</v>
      </c>
      <c r="BK523" s="172">
        <f>SUM(BK524:BK659)</f>
        <v>0</v>
      </c>
    </row>
    <row r="524" spans="1:65" s="2" customFormat="1" ht="24.2" customHeight="1">
      <c r="A524" s="36"/>
      <c r="B524" s="37"/>
      <c r="C524" s="175" t="s">
        <v>483</v>
      </c>
      <c r="D524" s="175" t="s">
        <v>134</v>
      </c>
      <c r="E524" s="176" t="s">
        <v>484</v>
      </c>
      <c r="F524" s="177" t="s">
        <v>485</v>
      </c>
      <c r="G524" s="178" t="s">
        <v>137</v>
      </c>
      <c r="H524" s="179">
        <v>5.0380000000000003</v>
      </c>
      <c r="I524" s="180"/>
      <c r="J524" s="181">
        <f>ROUND(I524*H524,2)</f>
        <v>0</v>
      </c>
      <c r="K524" s="177" t="s">
        <v>138</v>
      </c>
      <c r="L524" s="41"/>
      <c r="M524" s="182" t="s">
        <v>19</v>
      </c>
      <c r="N524" s="183" t="s">
        <v>43</v>
      </c>
      <c r="O524" s="66"/>
      <c r="P524" s="184">
        <f>O524*H524</f>
        <v>0</v>
      </c>
      <c r="Q524" s="184">
        <v>0.37678477999999999</v>
      </c>
      <c r="R524" s="184">
        <f>Q524*H524</f>
        <v>1.89824172164</v>
      </c>
      <c r="S524" s="184">
        <v>0</v>
      </c>
      <c r="T524" s="185">
        <f>S524*H524</f>
        <v>0</v>
      </c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R524" s="186" t="s">
        <v>139</v>
      </c>
      <c r="AT524" s="186" t="s">
        <v>134</v>
      </c>
      <c r="AU524" s="186" t="s">
        <v>82</v>
      </c>
      <c r="AY524" s="19" t="s">
        <v>132</v>
      </c>
      <c r="BE524" s="187">
        <f>IF(N524="základní",J524,0)</f>
        <v>0</v>
      </c>
      <c r="BF524" s="187">
        <f>IF(N524="snížená",J524,0)</f>
        <v>0</v>
      </c>
      <c r="BG524" s="187">
        <f>IF(N524="zákl. přenesená",J524,0)</f>
        <v>0</v>
      </c>
      <c r="BH524" s="187">
        <f>IF(N524="sníž. přenesená",J524,0)</f>
        <v>0</v>
      </c>
      <c r="BI524" s="187">
        <f>IF(N524="nulová",J524,0)</f>
        <v>0</v>
      </c>
      <c r="BJ524" s="19" t="s">
        <v>80</v>
      </c>
      <c r="BK524" s="187">
        <f>ROUND(I524*H524,2)</f>
        <v>0</v>
      </c>
      <c r="BL524" s="19" t="s">
        <v>139</v>
      </c>
      <c r="BM524" s="186" t="s">
        <v>486</v>
      </c>
    </row>
    <row r="525" spans="1:65" s="2" customFormat="1" ht="11.25">
      <c r="A525" s="36"/>
      <c r="B525" s="37"/>
      <c r="C525" s="38"/>
      <c r="D525" s="188" t="s">
        <v>141</v>
      </c>
      <c r="E525" s="38"/>
      <c r="F525" s="189" t="s">
        <v>487</v>
      </c>
      <c r="G525" s="38"/>
      <c r="H525" s="38"/>
      <c r="I525" s="190"/>
      <c r="J525" s="38"/>
      <c r="K525" s="38"/>
      <c r="L525" s="41"/>
      <c r="M525" s="191"/>
      <c r="N525" s="192"/>
      <c r="O525" s="66"/>
      <c r="P525" s="66"/>
      <c r="Q525" s="66"/>
      <c r="R525" s="66"/>
      <c r="S525" s="66"/>
      <c r="T525" s="67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T525" s="19" t="s">
        <v>141</v>
      </c>
      <c r="AU525" s="19" t="s">
        <v>82</v>
      </c>
    </row>
    <row r="526" spans="1:65" s="13" customFormat="1" ht="11.25">
      <c r="B526" s="193"/>
      <c r="C526" s="194"/>
      <c r="D526" s="195" t="s">
        <v>143</v>
      </c>
      <c r="E526" s="196" t="s">
        <v>19</v>
      </c>
      <c r="F526" s="197" t="s">
        <v>334</v>
      </c>
      <c r="G526" s="194"/>
      <c r="H526" s="196" t="s">
        <v>19</v>
      </c>
      <c r="I526" s="198"/>
      <c r="J526" s="194"/>
      <c r="K526" s="194"/>
      <c r="L526" s="199"/>
      <c r="M526" s="200"/>
      <c r="N526" s="201"/>
      <c r="O526" s="201"/>
      <c r="P526" s="201"/>
      <c r="Q526" s="201"/>
      <c r="R526" s="201"/>
      <c r="S526" s="201"/>
      <c r="T526" s="202"/>
      <c r="AT526" s="203" t="s">
        <v>143</v>
      </c>
      <c r="AU526" s="203" t="s">
        <v>82</v>
      </c>
      <c r="AV526" s="13" t="s">
        <v>80</v>
      </c>
      <c r="AW526" s="13" t="s">
        <v>34</v>
      </c>
      <c r="AX526" s="13" t="s">
        <v>72</v>
      </c>
      <c r="AY526" s="203" t="s">
        <v>132</v>
      </c>
    </row>
    <row r="527" spans="1:65" s="13" customFormat="1" ht="11.25">
      <c r="B527" s="193"/>
      <c r="C527" s="194"/>
      <c r="D527" s="195" t="s">
        <v>143</v>
      </c>
      <c r="E527" s="196" t="s">
        <v>19</v>
      </c>
      <c r="F527" s="197" t="s">
        <v>335</v>
      </c>
      <c r="G527" s="194"/>
      <c r="H527" s="196" t="s">
        <v>19</v>
      </c>
      <c r="I527" s="198"/>
      <c r="J527" s="194"/>
      <c r="K527" s="194"/>
      <c r="L527" s="199"/>
      <c r="M527" s="200"/>
      <c r="N527" s="201"/>
      <c r="O527" s="201"/>
      <c r="P527" s="201"/>
      <c r="Q527" s="201"/>
      <c r="R527" s="201"/>
      <c r="S527" s="201"/>
      <c r="T527" s="202"/>
      <c r="AT527" s="203" t="s">
        <v>143</v>
      </c>
      <c r="AU527" s="203" t="s">
        <v>82</v>
      </c>
      <c r="AV527" s="13" t="s">
        <v>80</v>
      </c>
      <c r="AW527" s="13" t="s">
        <v>34</v>
      </c>
      <c r="AX527" s="13" t="s">
        <v>72</v>
      </c>
      <c r="AY527" s="203" t="s">
        <v>132</v>
      </c>
    </row>
    <row r="528" spans="1:65" s="13" customFormat="1" ht="11.25">
      <c r="B528" s="193"/>
      <c r="C528" s="194"/>
      <c r="D528" s="195" t="s">
        <v>143</v>
      </c>
      <c r="E528" s="196" t="s">
        <v>19</v>
      </c>
      <c r="F528" s="197" t="s">
        <v>488</v>
      </c>
      <c r="G528" s="194"/>
      <c r="H528" s="196" t="s">
        <v>19</v>
      </c>
      <c r="I528" s="198"/>
      <c r="J528" s="194"/>
      <c r="K528" s="194"/>
      <c r="L528" s="199"/>
      <c r="M528" s="200"/>
      <c r="N528" s="201"/>
      <c r="O528" s="201"/>
      <c r="P528" s="201"/>
      <c r="Q528" s="201"/>
      <c r="R528" s="201"/>
      <c r="S528" s="201"/>
      <c r="T528" s="202"/>
      <c r="AT528" s="203" t="s">
        <v>143</v>
      </c>
      <c r="AU528" s="203" t="s">
        <v>82</v>
      </c>
      <c r="AV528" s="13" t="s">
        <v>80</v>
      </c>
      <c r="AW528" s="13" t="s">
        <v>34</v>
      </c>
      <c r="AX528" s="13" t="s">
        <v>72</v>
      </c>
      <c r="AY528" s="203" t="s">
        <v>132</v>
      </c>
    </row>
    <row r="529" spans="1:65" s="14" customFormat="1" ht="11.25">
      <c r="B529" s="204"/>
      <c r="C529" s="205"/>
      <c r="D529" s="195" t="s">
        <v>143</v>
      </c>
      <c r="E529" s="206" t="s">
        <v>19</v>
      </c>
      <c r="F529" s="207" t="s">
        <v>489</v>
      </c>
      <c r="G529" s="205"/>
      <c r="H529" s="208">
        <v>3.2</v>
      </c>
      <c r="I529" s="209"/>
      <c r="J529" s="205"/>
      <c r="K529" s="205"/>
      <c r="L529" s="210"/>
      <c r="M529" s="211"/>
      <c r="N529" s="212"/>
      <c r="O529" s="212"/>
      <c r="P529" s="212"/>
      <c r="Q529" s="212"/>
      <c r="R529" s="212"/>
      <c r="S529" s="212"/>
      <c r="T529" s="213"/>
      <c r="AT529" s="214" t="s">
        <v>143</v>
      </c>
      <c r="AU529" s="214" t="s">
        <v>82</v>
      </c>
      <c r="AV529" s="14" t="s">
        <v>82</v>
      </c>
      <c r="AW529" s="14" t="s">
        <v>34</v>
      </c>
      <c r="AX529" s="14" t="s">
        <v>72</v>
      </c>
      <c r="AY529" s="214" t="s">
        <v>132</v>
      </c>
    </row>
    <row r="530" spans="1:65" s="14" customFormat="1" ht="11.25">
      <c r="B530" s="204"/>
      <c r="C530" s="205"/>
      <c r="D530" s="195" t="s">
        <v>143</v>
      </c>
      <c r="E530" s="206" t="s">
        <v>19</v>
      </c>
      <c r="F530" s="207" t="s">
        <v>490</v>
      </c>
      <c r="G530" s="205"/>
      <c r="H530" s="208">
        <v>1.8380000000000001</v>
      </c>
      <c r="I530" s="209"/>
      <c r="J530" s="205"/>
      <c r="K530" s="205"/>
      <c r="L530" s="210"/>
      <c r="M530" s="211"/>
      <c r="N530" s="212"/>
      <c r="O530" s="212"/>
      <c r="P530" s="212"/>
      <c r="Q530" s="212"/>
      <c r="R530" s="212"/>
      <c r="S530" s="212"/>
      <c r="T530" s="213"/>
      <c r="AT530" s="214" t="s">
        <v>143</v>
      </c>
      <c r="AU530" s="214" t="s">
        <v>82</v>
      </c>
      <c r="AV530" s="14" t="s">
        <v>82</v>
      </c>
      <c r="AW530" s="14" t="s">
        <v>34</v>
      </c>
      <c r="AX530" s="14" t="s">
        <v>72</v>
      </c>
      <c r="AY530" s="214" t="s">
        <v>132</v>
      </c>
    </row>
    <row r="531" spans="1:65" s="15" customFormat="1" ht="11.25">
      <c r="B531" s="215"/>
      <c r="C531" s="216"/>
      <c r="D531" s="195" t="s">
        <v>143</v>
      </c>
      <c r="E531" s="217" t="s">
        <v>19</v>
      </c>
      <c r="F531" s="218" t="s">
        <v>150</v>
      </c>
      <c r="G531" s="216"/>
      <c r="H531" s="219">
        <v>5.0380000000000003</v>
      </c>
      <c r="I531" s="220"/>
      <c r="J531" s="216"/>
      <c r="K531" s="216"/>
      <c r="L531" s="221"/>
      <c r="M531" s="222"/>
      <c r="N531" s="223"/>
      <c r="O531" s="223"/>
      <c r="P531" s="223"/>
      <c r="Q531" s="223"/>
      <c r="R531" s="223"/>
      <c r="S531" s="223"/>
      <c r="T531" s="224"/>
      <c r="AT531" s="225" t="s">
        <v>143</v>
      </c>
      <c r="AU531" s="225" t="s">
        <v>82</v>
      </c>
      <c r="AV531" s="15" t="s">
        <v>139</v>
      </c>
      <c r="AW531" s="15" t="s">
        <v>34</v>
      </c>
      <c r="AX531" s="15" t="s">
        <v>80</v>
      </c>
      <c r="AY531" s="225" t="s">
        <v>132</v>
      </c>
    </row>
    <row r="532" spans="1:65" s="2" customFormat="1" ht="24.2" customHeight="1">
      <c r="A532" s="36"/>
      <c r="B532" s="37"/>
      <c r="C532" s="175" t="s">
        <v>491</v>
      </c>
      <c r="D532" s="175" t="s">
        <v>134</v>
      </c>
      <c r="E532" s="176" t="s">
        <v>492</v>
      </c>
      <c r="F532" s="177" t="s">
        <v>493</v>
      </c>
      <c r="G532" s="178" t="s">
        <v>137</v>
      </c>
      <c r="H532" s="179">
        <v>10.6</v>
      </c>
      <c r="I532" s="180"/>
      <c r="J532" s="181">
        <f>ROUND(I532*H532,2)</f>
        <v>0</v>
      </c>
      <c r="K532" s="177" t="s">
        <v>138</v>
      </c>
      <c r="L532" s="41"/>
      <c r="M532" s="182" t="s">
        <v>19</v>
      </c>
      <c r="N532" s="183" t="s">
        <v>43</v>
      </c>
      <c r="O532" s="66"/>
      <c r="P532" s="184">
        <f>O532*H532</f>
        <v>0</v>
      </c>
      <c r="Q532" s="184">
        <v>0.49689280000000002</v>
      </c>
      <c r="R532" s="184">
        <f>Q532*H532</f>
        <v>5.2670636799999997</v>
      </c>
      <c r="S532" s="184">
        <v>0</v>
      </c>
      <c r="T532" s="185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186" t="s">
        <v>139</v>
      </c>
      <c r="AT532" s="186" t="s">
        <v>134</v>
      </c>
      <c r="AU532" s="186" t="s">
        <v>82</v>
      </c>
      <c r="AY532" s="19" t="s">
        <v>132</v>
      </c>
      <c r="BE532" s="187">
        <f>IF(N532="základní",J532,0)</f>
        <v>0</v>
      </c>
      <c r="BF532" s="187">
        <f>IF(N532="snížená",J532,0)</f>
        <v>0</v>
      </c>
      <c r="BG532" s="187">
        <f>IF(N532="zákl. přenesená",J532,0)</f>
        <v>0</v>
      </c>
      <c r="BH532" s="187">
        <f>IF(N532="sníž. přenesená",J532,0)</f>
        <v>0</v>
      </c>
      <c r="BI532" s="187">
        <f>IF(N532="nulová",J532,0)</f>
        <v>0</v>
      </c>
      <c r="BJ532" s="19" t="s">
        <v>80</v>
      </c>
      <c r="BK532" s="187">
        <f>ROUND(I532*H532,2)</f>
        <v>0</v>
      </c>
      <c r="BL532" s="19" t="s">
        <v>139</v>
      </c>
      <c r="BM532" s="186" t="s">
        <v>494</v>
      </c>
    </row>
    <row r="533" spans="1:65" s="2" customFormat="1" ht="11.25">
      <c r="A533" s="36"/>
      <c r="B533" s="37"/>
      <c r="C533" s="38"/>
      <c r="D533" s="188" t="s">
        <v>141</v>
      </c>
      <c r="E533" s="38"/>
      <c r="F533" s="189" t="s">
        <v>495</v>
      </c>
      <c r="G533" s="38"/>
      <c r="H533" s="38"/>
      <c r="I533" s="190"/>
      <c r="J533" s="38"/>
      <c r="K533" s="38"/>
      <c r="L533" s="41"/>
      <c r="M533" s="191"/>
      <c r="N533" s="192"/>
      <c r="O533" s="66"/>
      <c r="P533" s="66"/>
      <c r="Q533" s="66"/>
      <c r="R533" s="66"/>
      <c r="S533" s="66"/>
      <c r="T533" s="67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T533" s="19" t="s">
        <v>141</v>
      </c>
      <c r="AU533" s="19" t="s">
        <v>82</v>
      </c>
    </row>
    <row r="534" spans="1:65" s="13" customFormat="1" ht="11.25">
      <c r="B534" s="193"/>
      <c r="C534" s="194"/>
      <c r="D534" s="195" t="s">
        <v>143</v>
      </c>
      <c r="E534" s="196" t="s">
        <v>19</v>
      </c>
      <c r="F534" s="197" t="s">
        <v>193</v>
      </c>
      <c r="G534" s="194"/>
      <c r="H534" s="196" t="s">
        <v>19</v>
      </c>
      <c r="I534" s="198"/>
      <c r="J534" s="194"/>
      <c r="K534" s="194"/>
      <c r="L534" s="199"/>
      <c r="M534" s="200"/>
      <c r="N534" s="201"/>
      <c r="O534" s="201"/>
      <c r="P534" s="201"/>
      <c r="Q534" s="201"/>
      <c r="R534" s="201"/>
      <c r="S534" s="201"/>
      <c r="T534" s="202"/>
      <c r="AT534" s="203" t="s">
        <v>143</v>
      </c>
      <c r="AU534" s="203" t="s">
        <v>82</v>
      </c>
      <c r="AV534" s="13" t="s">
        <v>80</v>
      </c>
      <c r="AW534" s="13" t="s">
        <v>34</v>
      </c>
      <c r="AX534" s="13" t="s">
        <v>72</v>
      </c>
      <c r="AY534" s="203" t="s">
        <v>132</v>
      </c>
    </row>
    <row r="535" spans="1:65" s="13" customFormat="1" ht="11.25">
      <c r="B535" s="193"/>
      <c r="C535" s="194"/>
      <c r="D535" s="195" t="s">
        <v>143</v>
      </c>
      <c r="E535" s="196" t="s">
        <v>19</v>
      </c>
      <c r="F535" s="197" t="s">
        <v>496</v>
      </c>
      <c r="G535" s="194"/>
      <c r="H535" s="196" t="s">
        <v>19</v>
      </c>
      <c r="I535" s="198"/>
      <c r="J535" s="194"/>
      <c r="K535" s="194"/>
      <c r="L535" s="199"/>
      <c r="M535" s="200"/>
      <c r="N535" s="201"/>
      <c r="O535" s="201"/>
      <c r="P535" s="201"/>
      <c r="Q535" s="201"/>
      <c r="R535" s="201"/>
      <c r="S535" s="201"/>
      <c r="T535" s="202"/>
      <c r="AT535" s="203" t="s">
        <v>143</v>
      </c>
      <c r="AU535" s="203" t="s">
        <v>82</v>
      </c>
      <c r="AV535" s="13" t="s">
        <v>80</v>
      </c>
      <c r="AW535" s="13" t="s">
        <v>34</v>
      </c>
      <c r="AX535" s="13" t="s">
        <v>72</v>
      </c>
      <c r="AY535" s="203" t="s">
        <v>132</v>
      </c>
    </row>
    <row r="536" spans="1:65" s="14" customFormat="1" ht="11.25">
      <c r="B536" s="204"/>
      <c r="C536" s="205"/>
      <c r="D536" s="195" t="s">
        <v>143</v>
      </c>
      <c r="E536" s="206" t="s">
        <v>19</v>
      </c>
      <c r="F536" s="207" t="s">
        <v>497</v>
      </c>
      <c r="G536" s="205"/>
      <c r="H536" s="208">
        <v>2.4</v>
      </c>
      <c r="I536" s="209"/>
      <c r="J536" s="205"/>
      <c r="K536" s="205"/>
      <c r="L536" s="210"/>
      <c r="M536" s="211"/>
      <c r="N536" s="212"/>
      <c r="O536" s="212"/>
      <c r="P536" s="212"/>
      <c r="Q536" s="212"/>
      <c r="R536" s="212"/>
      <c r="S536" s="212"/>
      <c r="T536" s="213"/>
      <c r="AT536" s="214" t="s">
        <v>143</v>
      </c>
      <c r="AU536" s="214" t="s">
        <v>82</v>
      </c>
      <c r="AV536" s="14" t="s">
        <v>82</v>
      </c>
      <c r="AW536" s="14" t="s">
        <v>34</v>
      </c>
      <c r="AX536" s="14" t="s">
        <v>72</v>
      </c>
      <c r="AY536" s="214" t="s">
        <v>132</v>
      </c>
    </row>
    <row r="537" spans="1:65" s="14" customFormat="1" ht="11.25">
      <c r="B537" s="204"/>
      <c r="C537" s="205"/>
      <c r="D537" s="195" t="s">
        <v>143</v>
      </c>
      <c r="E537" s="206" t="s">
        <v>19</v>
      </c>
      <c r="F537" s="207" t="s">
        <v>498</v>
      </c>
      <c r="G537" s="205"/>
      <c r="H537" s="208">
        <v>0.4</v>
      </c>
      <c r="I537" s="209"/>
      <c r="J537" s="205"/>
      <c r="K537" s="205"/>
      <c r="L537" s="210"/>
      <c r="M537" s="211"/>
      <c r="N537" s="212"/>
      <c r="O537" s="212"/>
      <c r="P537" s="212"/>
      <c r="Q537" s="212"/>
      <c r="R537" s="212"/>
      <c r="S537" s="212"/>
      <c r="T537" s="213"/>
      <c r="AT537" s="214" t="s">
        <v>143</v>
      </c>
      <c r="AU537" s="214" t="s">
        <v>82</v>
      </c>
      <c r="AV537" s="14" t="s">
        <v>82</v>
      </c>
      <c r="AW537" s="14" t="s">
        <v>34</v>
      </c>
      <c r="AX537" s="14" t="s">
        <v>72</v>
      </c>
      <c r="AY537" s="214" t="s">
        <v>132</v>
      </c>
    </row>
    <row r="538" spans="1:65" s="14" customFormat="1" ht="11.25">
      <c r="B538" s="204"/>
      <c r="C538" s="205"/>
      <c r="D538" s="195" t="s">
        <v>143</v>
      </c>
      <c r="E538" s="206" t="s">
        <v>19</v>
      </c>
      <c r="F538" s="207" t="s">
        <v>499</v>
      </c>
      <c r="G538" s="205"/>
      <c r="H538" s="208">
        <v>1.95</v>
      </c>
      <c r="I538" s="209"/>
      <c r="J538" s="205"/>
      <c r="K538" s="205"/>
      <c r="L538" s="210"/>
      <c r="M538" s="211"/>
      <c r="N538" s="212"/>
      <c r="O538" s="212"/>
      <c r="P538" s="212"/>
      <c r="Q538" s="212"/>
      <c r="R538" s="212"/>
      <c r="S538" s="212"/>
      <c r="T538" s="213"/>
      <c r="AT538" s="214" t="s">
        <v>143</v>
      </c>
      <c r="AU538" s="214" t="s">
        <v>82</v>
      </c>
      <c r="AV538" s="14" t="s">
        <v>82</v>
      </c>
      <c r="AW538" s="14" t="s">
        <v>34</v>
      </c>
      <c r="AX538" s="14" t="s">
        <v>72</v>
      </c>
      <c r="AY538" s="214" t="s">
        <v>132</v>
      </c>
    </row>
    <row r="539" spans="1:65" s="16" customFormat="1" ht="11.25">
      <c r="B539" s="226"/>
      <c r="C539" s="227"/>
      <c r="D539" s="195" t="s">
        <v>143</v>
      </c>
      <c r="E539" s="228" t="s">
        <v>19</v>
      </c>
      <c r="F539" s="229" t="s">
        <v>192</v>
      </c>
      <c r="G539" s="227"/>
      <c r="H539" s="230">
        <v>4.75</v>
      </c>
      <c r="I539" s="231"/>
      <c r="J539" s="227"/>
      <c r="K539" s="227"/>
      <c r="L539" s="232"/>
      <c r="M539" s="233"/>
      <c r="N539" s="234"/>
      <c r="O539" s="234"/>
      <c r="P539" s="234"/>
      <c r="Q539" s="234"/>
      <c r="R539" s="234"/>
      <c r="S539" s="234"/>
      <c r="T539" s="235"/>
      <c r="AT539" s="236" t="s">
        <v>143</v>
      </c>
      <c r="AU539" s="236" t="s">
        <v>82</v>
      </c>
      <c r="AV539" s="16" t="s">
        <v>156</v>
      </c>
      <c r="AW539" s="16" t="s">
        <v>34</v>
      </c>
      <c r="AX539" s="16" t="s">
        <v>72</v>
      </c>
      <c r="AY539" s="236" t="s">
        <v>132</v>
      </c>
    </row>
    <row r="540" spans="1:65" s="13" customFormat="1" ht="11.25">
      <c r="B540" s="193"/>
      <c r="C540" s="194"/>
      <c r="D540" s="195" t="s">
        <v>143</v>
      </c>
      <c r="E540" s="196" t="s">
        <v>19</v>
      </c>
      <c r="F540" s="197" t="s">
        <v>334</v>
      </c>
      <c r="G540" s="194"/>
      <c r="H540" s="196" t="s">
        <v>19</v>
      </c>
      <c r="I540" s="198"/>
      <c r="J540" s="194"/>
      <c r="K540" s="194"/>
      <c r="L540" s="199"/>
      <c r="M540" s="200"/>
      <c r="N540" s="201"/>
      <c r="O540" s="201"/>
      <c r="P540" s="201"/>
      <c r="Q540" s="201"/>
      <c r="R540" s="201"/>
      <c r="S540" s="201"/>
      <c r="T540" s="202"/>
      <c r="AT540" s="203" t="s">
        <v>143</v>
      </c>
      <c r="AU540" s="203" t="s">
        <v>82</v>
      </c>
      <c r="AV540" s="13" t="s">
        <v>80</v>
      </c>
      <c r="AW540" s="13" t="s">
        <v>34</v>
      </c>
      <c r="AX540" s="13" t="s">
        <v>72</v>
      </c>
      <c r="AY540" s="203" t="s">
        <v>132</v>
      </c>
    </row>
    <row r="541" spans="1:65" s="13" customFormat="1" ht="11.25">
      <c r="B541" s="193"/>
      <c r="C541" s="194"/>
      <c r="D541" s="195" t="s">
        <v>143</v>
      </c>
      <c r="E541" s="196" t="s">
        <v>19</v>
      </c>
      <c r="F541" s="197" t="s">
        <v>335</v>
      </c>
      <c r="G541" s="194"/>
      <c r="H541" s="196" t="s">
        <v>19</v>
      </c>
      <c r="I541" s="198"/>
      <c r="J541" s="194"/>
      <c r="K541" s="194"/>
      <c r="L541" s="199"/>
      <c r="M541" s="200"/>
      <c r="N541" s="201"/>
      <c r="O541" s="201"/>
      <c r="P541" s="201"/>
      <c r="Q541" s="201"/>
      <c r="R541" s="201"/>
      <c r="S541" s="201"/>
      <c r="T541" s="202"/>
      <c r="AT541" s="203" t="s">
        <v>143</v>
      </c>
      <c r="AU541" s="203" t="s">
        <v>82</v>
      </c>
      <c r="AV541" s="13" t="s">
        <v>80</v>
      </c>
      <c r="AW541" s="13" t="s">
        <v>34</v>
      </c>
      <c r="AX541" s="13" t="s">
        <v>72</v>
      </c>
      <c r="AY541" s="203" t="s">
        <v>132</v>
      </c>
    </row>
    <row r="542" spans="1:65" s="13" customFormat="1" ht="11.25">
      <c r="B542" s="193"/>
      <c r="C542" s="194"/>
      <c r="D542" s="195" t="s">
        <v>143</v>
      </c>
      <c r="E542" s="196" t="s">
        <v>19</v>
      </c>
      <c r="F542" s="197" t="s">
        <v>500</v>
      </c>
      <c r="G542" s="194"/>
      <c r="H542" s="196" t="s">
        <v>19</v>
      </c>
      <c r="I542" s="198"/>
      <c r="J542" s="194"/>
      <c r="K542" s="194"/>
      <c r="L542" s="199"/>
      <c r="M542" s="200"/>
      <c r="N542" s="201"/>
      <c r="O542" s="201"/>
      <c r="P542" s="201"/>
      <c r="Q542" s="201"/>
      <c r="R542" s="201"/>
      <c r="S542" s="201"/>
      <c r="T542" s="202"/>
      <c r="AT542" s="203" t="s">
        <v>143</v>
      </c>
      <c r="AU542" s="203" t="s">
        <v>82</v>
      </c>
      <c r="AV542" s="13" t="s">
        <v>80</v>
      </c>
      <c r="AW542" s="13" t="s">
        <v>34</v>
      </c>
      <c r="AX542" s="13" t="s">
        <v>72</v>
      </c>
      <c r="AY542" s="203" t="s">
        <v>132</v>
      </c>
    </row>
    <row r="543" spans="1:65" s="14" customFormat="1" ht="11.25">
      <c r="B543" s="204"/>
      <c r="C543" s="205"/>
      <c r="D543" s="195" t="s">
        <v>143</v>
      </c>
      <c r="E543" s="206" t="s">
        <v>19</v>
      </c>
      <c r="F543" s="207" t="s">
        <v>501</v>
      </c>
      <c r="G543" s="205"/>
      <c r="H543" s="208">
        <v>5.85</v>
      </c>
      <c r="I543" s="209"/>
      <c r="J543" s="205"/>
      <c r="K543" s="205"/>
      <c r="L543" s="210"/>
      <c r="M543" s="211"/>
      <c r="N543" s="212"/>
      <c r="O543" s="212"/>
      <c r="P543" s="212"/>
      <c r="Q543" s="212"/>
      <c r="R543" s="212"/>
      <c r="S543" s="212"/>
      <c r="T543" s="213"/>
      <c r="AT543" s="214" t="s">
        <v>143</v>
      </c>
      <c r="AU543" s="214" t="s">
        <v>82</v>
      </c>
      <c r="AV543" s="14" t="s">
        <v>82</v>
      </c>
      <c r="AW543" s="14" t="s">
        <v>34</v>
      </c>
      <c r="AX543" s="14" t="s">
        <v>72</v>
      </c>
      <c r="AY543" s="214" t="s">
        <v>132</v>
      </c>
    </row>
    <row r="544" spans="1:65" s="16" customFormat="1" ht="11.25">
      <c r="B544" s="226"/>
      <c r="C544" s="227"/>
      <c r="D544" s="195" t="s">
        <v>143</v>
      </c>
      <c r="E544" s="228" t="s">
        <v>19</v>
      </c>
      <c r="F544" s="229" t="s">
        <v>192</v>
      </c>
      <c r="G544" s="227"/>
      <c r="H544" s="230">
        <v>5.85</v>
      </c>
      <c r="I544" s="231"/>
      <c r="J544" s="227"/>
      <c r="K544" s="227"/>
      <c r="L544" s="232"/>
      <c r="M544" s="233"/>
      <c r="N544" s="234"/>
      <c r="O544" s="234"/>
      <c r="P544" s="234"/>
      <c r="Q544" s="234"/>
      <c r="R544" s="234"/>
      <c r="S544" s="234"/>
      <c r="T544" s="235"/>
      <c r="AT544" s="236" t="s">
        <v>143</v>
      </c>
      <c r="AU544" s="236" t="s">
        <v>82</v>
      </c>
      <c r="AV544" s="16" t="s">
        <v>156</v>
      </c>
      <c r="AW544" s="16" t="s">
        <v>34</v>
      </c>
      <c r="AX544" s="16" t="s">
        <v>72</v>
      </c>
      <c r="AY544" s="236" t="s">
        <v>132</v>
      </c>
    </row>
    <row r="545" spans="1:65" s="15" customFormat="1" ht="11.25">
      <c r="B545" s="215"/>
      <c r="C545" s="216"/>
      <c r="D545" s="195" t="s">
        <v>143</v>
      </c>
      <c r="E545" s="217" t="s">
        <v>19</v>
      </c>
      <c r="F545" s="218" t="s">
        <v>150</v>
      </c>
      <c r="G545" s="216"/>
      <c r="H545" s="219">
        <v>10.6</v>
      </c>
      <c r="I545" s="220"/>
      <c r="J545" s="216"/>
      <c r="K545" s="216"/>
      <c r="L545" s="221"/>
      <c r="M545" s="222"/>
      <c r="N545" s="223"/>
      <c r="O545" s="223"/>
      <c r="P545" s="223"/>
      <c r="Q545" s="223"/>
      <c r="R545" s="223"/>
      <c r="S545" s="223"/>
      <c r="T545" s="224"/>
      <c r="AT545" s="225" t="s">
        <v>143</v>
      </c>
      <c r="AU545" s="225" t="s">
        <v>82</v>
      </c>
      <c r="AV545" s="15" t="s">
        <v>139</v>
      </c>
      <c r="AW545" s="15" t="s">
        <v>34</v>
      </c>
      <c r="AX545" s="15" t="s">
        <v>80</v>
      </c>
      <c r="AY545" s="225" t="s">
        <v>132</v>
      </c>
    </row>
    <row r="546" spans="1:65" s="2" customFormat="1" ht="24.2" customHeight="1">
      <c r="A546" s="36"/>
      <c r="B546" s="37"/>
      <c r="C546" s="175" t="s">
        <v>502</v>
      </c>
      <c r="D546" s="175" t="s">
        <v>134</v>
      </c>
      <c r="E546" s="176" t="s">
        <v>503</v>
      </c>
      <c r="F546" s="177" t="s">
        <v>504</v>
      </c>
      <c r="G546" s="178" t="s">
        <v>137</v>
      </c>
      <c r="H546" s="179">
        <v>39.17</v>
      </c>
      <c r="I546" s="180"/>
      <c r="J546" s="181">
        <f>ROUND(I546*H546,2)</f>
        <v>0</v>
      </c>
      <c r="K546" s="177" t="s">
        <v>138</v>
      </c>
      <c r="L546" s="41"/>
      <c r="M546" s="182" t="s">
        <v>19</v>
      </c>
      <c r="N546" s="183" t="s">
        <v>43</v>
      </c>
      <c r="O546" s="66"/>
      <c r="P546" s="184">
        <f>O546*H546</f>
        <v>0</v>
      </c>
      <c r="Q546" s="184">
        <v>0.73403773999999999</v>
      </c>
      <c r="R546" s="184">
        <f>Q546*H546</f>
        <v>28.752258275800003</v>
      </c>
      <c r="S546" s="184">
        <v>0</v>
      </c>
      <c r="T546" s="185">
        <f>S546*H546</f>
        <v>0</v>
      </c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R546" s="186" t="s">
        <v>139</v>
      </c>
      <c r="AT546" s="186" t="s">
        <v>134</v>
      </c>
      <c r="AU546" s="186" t="s">
        <v>82</v>
      </c>
      <c r="AY546" s="19" t="s">
        <v>132</v>
      </c>
      <c r="BE546" s="187">
        <f>IF(N546="základní",J546,0)</f>
        <v>0</v>
      </c>
      <c r="BF546" s="187">
        <f>IF(N546="snížená",J546,0)</f>
        <v>0</v>
      </c>
      <c r="BG546" s="187">
        <f>IF(N546="zákl. přenesená",J546,0)</f>
        <v>0</v>
      </c>
      <c r="BH546" s="187">
        <f>IF(N546="sníž. přenesená",J546,0)</f>
        <v>0</v>
      </c>
      <c r="BI546" s="187">
        <f>IF(N546="nulová",J546,0)</f>
        <v>0</v>
      </c>
      <c r="BJ546" s="19" t="s">
        <v>80</v>
      </c>
      <c r="BK546" s="187">
        <f>ROUND(I546*H546,2)</f>
        <v>0</v>
      </c>
      <c r="BL546" s="19" t="s">
        <v>139</v>
      </c>
      <c r="BM546" s="186" t="s">
        <v>505</v>
      </c>
    </row>
    <row r="547" spans="1:65" s="2" customFormat="1" ht="11.25">
      <c r="A547" s="36"/>
      <c r="B547" s="37"/>
      <c r="C547" s="38"/>
      <c r="D547" s="188" t="s">
        <v>141</v>
      </c>
      <c r="E547" s="38"/>
      <c r="F547" s="189" t="s">
        <v>506</v>
      </c>
      <c r="G547" s="38"/>
      <c r="H547" s="38"/>
      <c r="I547" s="190"/>
      <c r="J547" s="38"/>
      <c r="K547" s="38"/>
      <c r="L547" s="41"/>
      <c r="M547" s="191"/>
      <c r="N547" s="192"/>
      <c r="O547" s="66"/>
      <c r="P547" s="66"/>
      <c r="Q547" s="66"/>
      <c r="R547" s="66"/>
      <c r="S547" s="66"/>
      <c r="T547" s="67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T547" s="19" t="s">
        <v>141</v>
      </c>
      <c r="AU547" s="19" t="s">
        <v>82</v>
      </c>
    </row>
    <row r="548" spans="1:65" s="13" customFormat="1" ht="11.25">
      <c r="B548" s="193"/>
      <c r="C548" s="194"/>
      <c r="D548" s="195" t="s">
        <v>143</v>
      </c>
      <c r="E548" s="196" t="s">
        <v>19</v>
      </c>
      <c r="F548" s="197" t="s">
        <v>334</v>
      </c>
      <c r="G548" s="194"/>
      <c r="H548" s="196" t="s">
        <v>19</v>
      </c>
      <c r="I548" s="198"/>
      <c r="J548" s="194"/>
      <c r="K548" s="194"/>
      <c r="L548" s="199"/>
      <c r="M548" s="200"/>
      <c r="N548" s="201"/>
      <c r="O548" s="201"/>
      <c r="P548" s="201"/>
      <c r="Q548" s="201"/>
      <c r="R548" s="201"/>
      <c r="S548" s="201"/>
      <c r="T548" s="202"/>
      <c r="AT548" s="203" t="s">
        <v>143</v>
      </c>
      <c r="AU548" s="203" t="s">
        <v>82</v>
      </c>
      <c r="AV548" s="13" t="s">
        <v>80</v>
      </c>
      <c r="AW548" s="13" t="s">
        <v>34</v>
      </c>
      <c r="AX548" s="13" t="s">
        <v>72</v>
      </c>
      <c r="AY548" s="203" t="s">
        <v>132</v>
      </c>
    </row>
    <row r="549" spans="1:65" s="13" customFormat="1" ht="11.25">
      <c r="B549" s="193"/>
      <c r="C549" s="194"/>
      <c r="D549" s="195" t="s">
        <v>143</v>
      </c>
      <c r="E549" s="196" t="s">
        <v>19</v>
      </c>
      <c r="F549" s="197" t="s">
        <v>335</v>
      </c>
      <c r="G549" s="194"/>
      <c r="H549" s="196" t="s">
        <v>19</v>
      </c>
      <c r="I549" s="198"/>
      <c r="J549" s="194"/>
      <c r="K549" s="194"/>
      <c r="L549" s="199"/>
      <c r="M549" s="200"/>
      <c r="N549" s="201"/>
      <c r="O549" s="201"/>
      <c r="P549" s="201"/>
      <c r="Q549" s="201"/>
      <c r="R549" s="201"/>
      <c r="S549" s="201"/>
      <c r="T549" s="202"/>
      <c r="AT549" s="203" t="s">
        <v>143</v>
      </c>
      <c r="AU549" s="203" t="s">
        <v>82</v>
      </c>
      <c r="AV549" s="13" t="s">
        <v>80</v>
      </c>
      <c r="AW549" s="13" t="s">
        <v>34</v>
      </c>
      <c r="AX549" s="13" t="s">
        <v>72</v>
      </c>
      <c r="AY549" s="203" t="s">
        <v>132</v>
      </c>
    </row>
    <row r="550" spans="1:65" s="13" customFormat="1" ht="11.25">
      <c r="B550" s="193"/>
      <c r="C550" s="194"/>
      <c r="D550" s="195" t="s">
        <v>143</v>
      </c>
      <c r="E550" s="196" t="s">
        <v>19</v>
      </c>
      <c r="F550" s="197" t="s">
        <v>395</v>
      </c>
      <c r="G550" s="194"/>
      <c r="H550" s="196" t="s">
        <v>19</v>
      </c>
      <c r="I550" s="198"/>
      <c r="J550" s="194"/>
      <c r="K550" s="194"/>
      <c r="L550" s="199"/>
      <c r="M550" s="200"/>
      <c r="N550" s="201"/>
      <c r="O550" s="201"/>
      <c r="P550" s="201"/>
      <c r="Q550" s="201"/>
      <c r="R550" s="201"/>
      <c r="S550" s="201"/>
      <c r="T550" s="202"/>
      <c r="AT550" s="203" t="s">
        <v>143</v>
      </c>
      <c r="AU550" s="203" t="s">
        <v>82</v>
      </c>
      <c r="AV550" s="13" t="s">
        <v>80</v>
      </c>
      <c r="AW550" s="13" t="s">
        <v>34</v>
      </c>
      <c r="AX550" s="13" t="s">
        <v>72</v>
      </c>
      <c r="AY550" s="203" t="s">
        <v>132</v>
      </c>
    </row>
    <row r="551" spans="1:65" s="14" customFormat="1" ht="11.25">
      <c r="B551" s="204"/>
      <c r="C551" s="205"/>
      <c r="D551" s="195" t="s">
        <v>143</v>
      </c>
      <c r="E551" s="206" t="s">
        <v>19</v>
      </c>
      <c r="F551" s="207" t="s">
        <v>507</v>
      </c>
      <c r="G551" s="205"/>
      <c r="H551" s="208">
        <v>35.545000000000002</v>
      </c>
      <c r="I551" s="209"/>
      <c r="J551" s="205"/>
      <c r="K551" s="205"/>
      <c r="L551" s="210"/>
      <c r="M551" s="211"/>
      <c r="N551" s="212"/>
      <c r="O551" s="212"/>
      <c r="P551" s="212"/>
      <c r="Q551" s="212"/>
      <c r="R551" s="212"/>
      <c r="S551" s="212"/>
      <c r="T551" s="213"/>
      <c r="AT551" s="214" t="s">
        <v>143</v>
      </c>
      <c r="AU551" s="214" t="s">
        <v>82</v>
      </c>
      <c r="AV551" s="14" t="s">
        <v>82</v>
      </c>
      <c r="AW551" s="14" t="s">
        <v>34</v>
      </c>
      <c r="AX551" s="14" t="s">
        <v>72</v>
      </c>
      <c r="AY551" s="214" t="s">
        <v>132</v>
      </c>
    </row>
    <row r="552" spans="1:65" s="14" customFormat="1" ht="11.25">
      <c r="B552" s="204"/>
      <c r="C552" s="205"/>
      <c r="D552" s="195" t="s">
        <v>143</v>
      </c>
      <c r="E552" s="206" t="s">
        <v>19</v>
      </c>
      <c r="F552" s="207" t="s">
        <v>508</v>
      </c>
      <c r="G552" s="205"/>
      <c r="H552" s="208">
        <v>3.625</v>
      </c>
      <c r="I552" s="209"/>
      <c r="J552" s="205"/>
      <c r="K552" s="205"/>
      <c r="L552" s="210"/>
      <c r="M552" s="211"/>
      <c r="N552" s="212"/>
      <c r="O552" s="212"/>
      <c r="P552" s="212"/>
      <c r="Q552" s="212"/>
      <c r="R552" s="212"/>
      <c r="S552" s="212"/>
      <c r="T552" s="213"/>
      <c r="AT552" s="214" t="s">
        <v>143</v>
      </c>
      <c r="AU552" s="214" t="s">
        <v>82</v>
      </c>
      <c r="AV552" s="14" t="s">
        <v>82</v>
      </c>
      <c r="AW552" s="14" t="s">
        <v>34</v>
      </c>
      <c r="AX552" s="14" t="s">
        <v>72</v>
      </c>
      <c r="AY552" s="214" t="s">
        <v>132</v>
      </c>
    </row>
    <row r="553" spans="1:65" s="15" customFormat="1" ht="11.25">
      <c r="B553" s="215"/>
      <c r="C553" s="216"/>
      <c r="D553" s="195" t="s">
        <v>143</v>
      </c>
      <c r="E553" s="217" t="s">
        <v>19</v>
      </c>
      <c r="F553" s="218" t="s">
        <v>150</v>
      </c>
      <c r="G553" s="216"/>
      <c r="H553" s="219">
        <v>39.17</v>
      </c>
      <c r="I553" s="220"/>
      <c r="J553" s="216"/>
      <c r="K553" s="216"/>
      <c r="L553" s="221"/>
      <c r="M553" s="222"/>
      <c r="N553" s="223"/>
      <c r="O553" s="223"/>
      <c r="P553" s="223"/>
      <c r="Q553" s="223"/>
      <c r="R553" s="223"/>
      <c r="S553" s="223"/>
      <c r="T553" s="224"/>
      <c r="AT553" s="225" t="s">
        <v>143</v>
      </c>
      <c r="AU553" s="225" t="s">
        <v>82</v>
      </c>
      <c r="AV553" s="15" t="s">
        <v>139</v>
      </c>
      <c r="AW553" s="15" t="s">
        <v>34</v>
      </c>
      <c r="AX553" s="15" t="s">
        <v>80</v>
      </c>
      <c r="AY553" s="225" t="s">
        <v>132</v>
      </c>
    </row>
    <row r="554" spans="1:65" s="2" customFormat="1" ht="24.2" customHeight="1">
      <c r="A554" s="36"/>
      <c r="B554" s="37"/>
      <c r="C554" s="175" t="s">
        <v>509</v>
      </c>
      <c r="D554" s="175" t="s">
        <v>134</v>
      </c>
      <c r="E554" s="176" t="s">
        <v>510</v>
      </c>
      <c r="F554" s="177" t="s">
        <v>511</v>
      </c>
      <c r="G554" s="178" t="s">
        <v>263</v>
      </c>
      <c r="H554" s="179">
        <v>0.30599999999999999</v>
      </c>
      <c r="I554" s="180"/>
      <c r="J554" s="181">
        <f>ROUND(I554*H554,2)</f>
        <v>0</v>
      </c>
      <c r="K554" s="177" t="s">
        <v>138</v>
      </c>
      <c r="L554" s="41"/>
      <c r="M554" s="182" t="s">
        <v>19</v>
      </c>
      <c r="N554" s="183" t="s">
        <v>43</v>
      </c>
      <c r="O554" s="66"/>
      <c r="P554" s="184">
        <f>O554*H554</f>
        <v>0</v>
      </c>
      <c r="Q554" s="184">
        <v>1.0492218</v>
      </c>
      <c r="R554" s="184">
        <f>Q554*H554</f>
        <v>0.32106187079999998</v>
      </c>
      <c r="S554" s="184">
        <v>0</v>
      </c>
      <c r="T554" s="185">
        <f>S554*H554</f>
        <v>0</v>
      </c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R554" s="186" t="s">
        <v>139</v>
      </c>
      <c r="AT554" s="186" t="s">
        <v>134</v>
      </c>
      <c r="AU554" s="186" t="s">
        <v>82</v>
      </c>
      <c r="AY554" s="19" t="s">
        <v>132</v>
      </c>
      <c r="BE554" s="187">
        <f>IF(N554="základní",J554,0)</f>
        <v>0</v>
      </c>
      <c r="BF554" s="187">
        <f>IF(N554="snížená",J554,0)</f>
        <v>0</v>
      </c>
      <c r="BG554" s="187">
        <f>IF(N554="zákl. přenesená",J554,0)</f>
        <v>0</v>
      </c>
      <c r="BH554" s="187">
        <f>IF(N554="sníž. přenesená",J554,0)</f>
        <v>0</v>
      </c>
      <c r="BI554" s="187">
        <f>IF(N554="nulová",J554,0)</f>
        <v>0</v>
      </c>
      <c r="BJ554" s="19" t="s">
        <v>80</v>
      </c>
      <c r="BK554" s="187">
        <f>ROUND(I554*H554,2)</f>
        <v>0</v>
      </c>
      <c r="BL554" s="19" t="s">
        <v>139</v>
      </c>
      <c r="BM554" s="186" t="s">
        <v>512</v>
      </c>
    </row>
    <row r="555" spans="1:65" s="2" customFormat="1" ht="11.25">
      <c r="A555" s="36"/>
      <c r="B555" s="37"/>
      <c r="C555" s="38"/>
      <c r="D555" s="188" t="s">
        <v>141</v>
      </c>
      <c r="E555" s="38"/>
      <c r="F555" s="189" t="s">
        <v>513</v>
      </c>
      <c r="G555" s="38"/>
      <c r="H555" s="38"/>
      <c r="I555" s="190"/>
      <c r="J555" s="38"/>
      <c r="K555" s="38"/>
      <c r="L555" s="41"/>
      <c r="M555" s="191"/>
      <c r="N555" s="192"/>
      <c r="O555" s="66"/>
      <c r="P555" s="66"/>
      <c r="Q555" s="66"/>
      <c r="R555" s="66"/>
      <c r="S555" s="66"/>
      <c r="T555" s="67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T555" s="19" t="s">
        <v>141</v>
      </c>
      <c r="AU555" s="19" t="s">
        <v>82</v>
      </c>
    </row>
    <row r="556" spans="1:65" s="13" customFormat="1" ht="11.25">
      <c r="B556" s="193"/>
      <c r="C556" s="194"/>
      <c r="D556" s="195" t="s">
        <v>143</v>
      </c>
      <c r="E556" s="196" t="s">
        <v>19</v>
      </c>
      <c r="F556" s="197" t="s">
        <v>193</v>
      </c>
      <c r="G556" s="194"/>
      <c r="H556" s="196" t="s">
        <v>19</v>
      </c>
      <c r="I556" s="198"/>
      <c r="J556" s="194"/>
      <c r="K556" s="194"/>
      <c r="L556" s="199"/>
      <c r="M556" s="200"/>
      <c r="N556" s="201"/>
      <c r="O556" s="201"/>
      <c r="P556" s="201"/>
      <c r="Q556" s="201"/>
      <c r="R556" s="201"/>
      <c r="S556" s="201"/>
      <c r="T556" s="202"/>
      <c r="AT556" s="203" t="s">
        <v>143</v>
      </c>
      <c r="AU556" s="203" t="s">
        <v>82</v>
      </c>
      <c r="AV556" s="13" t="s">
        <v>80</v>
      </c>
      <c r="AW556" s="13" t="s">
        <v>34</v>
      </c>
      <c r="AX556" s="13" t="s">
        <v>72</v>
      </c>
      <c r="AY556" s="203" t="s">
        <v>132</v>
      </c>
    </row>
    <row r="557" spans="1:65" s="13" customFormat="1" ht="11.25">
      <c r="B557" s="193"/>
      <c r="C557" s="194"/>
      <c r="D557" s="195" t="s">
        <v>143</v>
      </c>
      <c r="E557" s="196" t="s">
        <v>19</v>
      </c>
      <c r="F557" s="197" t="s">
        <v>514</v>
      </c>
      <c r="G557" s="194"/>
      <c r="H557" s="196" t="s">
        <v>19</v>
      </c>
      <c r="I557" s="198"/>
      <c r="J557" s="194"/>
      <c r="K557" s="194"/>
      <c r="L557" s="199"/>
      <c r="M557" s="200"/>
      <c r="N557" s="201"/>
      <c r="O557" s="201"/>
      <c r="P557" s="201"/>
      <c r="Q557" s="201"/>
      <c r="R557" s="201"/>
      <c r="S557" s="201"/>
      <c r="T557" s="202"/>
      <c r="AT557" s="203" t="s">
        <v>143</v>
      </c>
      <c r="AU557" s="203" t="s">
        <v>82</v>
      </c>
      <c r="AV557" s="13" t="s">
        <v>80</v>
      </c>
      <c r="AW557" s="13" t="s">
        <v>34</v>
      </c>
      <c r="AX557" s="13" t="s">
        <v>72</v>
      </c>
      <c r="AY557" s="203" t="s">
        <v>132</v>
      </c>
    </row>
    <row r="558" spans="1:65" s="14" customFormat="1" ht="11.25">
      <c r="B558" s="204"/>
      <c r="C558" s="205"/>
      <c r="D558" s="195" t="s">
        <v>143</v>
      </c>
      <c r="E558" s="206" t="s">
        <v>19</v>
      </c>
      <c r="F558" s="207" t="s">
        <v>515</v>
      </c>
      <c r="G558" s="205"/>
      <c r="H558" s="208">
        <v>1.2E-2</v>
      </c>
      <c r="I558" s="209"/>
      <c r="J558" s="205"/>
      <c r="K558" s="205"/>
      <c r="L558" s="210"/>
      <c r="M558" s="211"/>
      <c r="N558" s="212"/>
      <c r="O558" s="212"/>
      <c r="P558" s="212"/>
      <c r="Q558" s="212"/>
      <c r="R558" s="212"/>
      <c r="S558" s="212"/>
      <c r="T558" s="213"/>
      <c r="AT558" s="214" t="s">
        <v>143</v>
      </c>
      <c r="AU558" s="214" t="s">
        <v>82</v>
      </c>
      <c r="AV558" s="14" t="s">
        <v>82</v>
      </c>
      <c r="AW558" s="14" t="s">
        <v>34</v>
      </c>
      <c r="AX558" s="14" t="s">
        <v>72</v>
      </c>
      <c r="AY558" s="214" t="s">
        <v>132</v>
      </c>
    </row>
    <row r="559" spans="1:65" s="14" customFormat="1" ht="11.25">
      <c r="B559" s="204"/>
      <c r="C559" s="205"/>
      <c r="D559" s="195" t="s">
        <v>143</v>
      </c>
      <c r="E559" s="206" t="s">
        <v>19</v>
      </c>
      <c r="F559" s="207" t="s">
        <v>516</v>
      </c>
      <c r="G559" s="205"/>
      <c r="H559" s="208">
        <v>2E-3</v>
      </c>
      <c r="I559" s="209"/>
      <c r="J559" s="205"/>
      <c r="K559" s="205"/>
      <c r="L559" s="210"/>
      <c r="M559" s="211"/>
      <c r="N559" s="212"/>
      <c r="O559" s="212"/>
      <c r="P559" s="212"/>
      <c r="Q559" s="212"/>
      <c r="R559" s="212"/>
      <c r="S559" s="212"/>
      <c r="T559" s="213"/>
      <c r="AT559" s="214" t="s">
        <v>143</v>
      </c>
      <c r="AU559" s="214" t="s">
        <v>82</v>
      </c>
      <c r="AV559" s="14" t="s">
        <v>82</v>
      </c>
      <c r="AW559" s="14" t="s">
        <v>34</v>
      </c>
      <c r="AX559" s="14" t="s">
        <v>72</v>
      </c>
      <c r="AY559" s="214" t="s">
        <v>132</v>
      </c>
    </row>
    <row r="560" spans="1:65" s="14" customFormat="1" ht="11.25">
      <c r="B560" s="204"/>
      <c r="C560" s="205"/>
      <c r="D560" s="195" t="s">
        <v>143</v>
      </c>
      <c r="E560" s="206" t="s">
        <v>19</v>
      </c>
      <c r="F560" s="207" t="s">
        <v>517</v>
      </c>
      <c r="G560" s="205"/>
      <c r="H560" s="208">
        <v>6.0000000000000001E-3</v>
      </c>
      <c r="I560" s="209"/>
      <c r="J560" s="205"/>
      <c r="K560" s="205"/>
      <c r="L560" s="210"/>
      <c r="M560" s="211"/>
      <c r="N560" s="212"/>
      <c r="O560" s="212"/>
      <c r="P560" s="212"/>
      <c r="Q560" s="212"/>
      <c r="R560" s="212"/>
      <c r="S560" s="212"/>
      <c r="T560" s="213"/>
      <c r="AT560" s="214" t="s">
        <v>143</v>
      </c>
      <c r="AU560" s="214" t="s">
        <v>82</v>
      </c>
      <c r="AV560" s="14" t="s">
        <v>82</v>
      </c>
      <c r="AW560" s="14" t="s">
        <v>34</v>
      </c>
      <c r="AX560" s="14" t="s">
        <v>72</v>
      </c>
      <c r="AY560" s="214" t="s">
        <v>132</v>
      </c>
    </row>
    <row r="561" spans="2:51" s="14" customFormat="1" ht="11.25">
      <c r="B561" s="204"/>
      <c r="C561" s="205"/>
      <c r="D561" s="195" t="s">
        <v>143</v>
      </c>
      <c r="E561" s="206" t="s">
        <v>19</v>
      </c>
      <c r="F561" s="207" t="s">
        <v>518</v>
      </c>
      <c r="G561" s="205"/>
      <c r="H561" s="208">
        <v>3.0000000000000001E-3</v>
      </c>
      <c r="I561" s="209"/>
      <c r="J561" s="205"/>
      <c r="K561" s="205"/>
      <c r="L561" s="210"/>
      <c r="M561" s="211"/>
      <c r="N561" s="212"/>
      <c r="O561" s="212"/>
      <c r="P561" s="212"/>
      <c r="Q561" s="212"/>
      <c r="R561" s="212"/>
      <c r="S561" s="212"/>
      <c r="T561" s="213"/>
      <c r="AT561" s="214" t="s">
        <v>143</v>
      </c>
      <c r="AU561" s="214" t="s">
        <v>82</v>
      </c>
      <c r="AV561" s="14" t="s">
        <v>82</v>
      </c>
      <c r="AW561" s="14" t="s">
        <v>34</v>
      </c>
      <c r="AX561" s="14" t="s">
        <v>72</v>
      </c>
      <c r="AY561" s="214" t="s">
        <v>132</v>
      </c>
    </row>
    <row r="562" spans="2:51" s="14" customFormat="1" ht="11.25">
      <c r="B562" s="204"/>
      <c r="C562" s="205"/>
      <c r="D562" s="195" t="s">
        <v>143</v>
      </c>
      <c r="E562" s="206" t="s">
        <v>19</v>
      </c>
      <c r="F562" s="207" t="s">
        <v>519</v>
      </c>
      <c r="G562" s="205"/>
      <c r="H562" s="208">
        <v>2E-3</v>
      </c>
      <c r="I562" s="209"/>
      <c r="J562" s="205"/>
      <c r="K562" s="205"/>
      <c r="L562" s="210"/>
      <c r="M562" s="211"/>
      <c r="N562" s="212"/>
      <c r="O562" s="212"/>
      <c r="P562" s="212"/>
      <c r="Q562" s="212"/>
      <c r="R562" s="212"/>
      <c r="S562" s="212"/>
      <c r="T562" s="213"/>
      <c r="AT562" s="214" t="s">
        <v>143</v>
      </c>
      <c r="AU562" s="214" t="s">
        <v>82</v>
      </c>
      <c r="AV562" s="14" t="s">
        <v>82</v>
      </c>
      <c r="AW562" s="14" t="s">
        <v>34</v>
      </c>
      <c r="AX562" s="14" t="s">
        <v>72</v>
      </c>
      <c r="AY562" s="214" t="s">
        <v>132</v>
      </c>
    </row>
    <row r="563" spans="2:51" s="14" customFormat="1" ht="11.25">
      <c r="B563" s="204"/>
      <c r="C563" s="205"/>
      <c r="D563" s="195" t="s">
        <v>143</v>
      </c>
      <c r="E563" s="206" t="s">
        <v>19</v>
      </c>
      <c r="F563" s="207" t="s">
        <v>520</v>
      </c>
      <c r="G563" s="205"/>
      <c r="H563" s="208">
        <v>2E-3</v>
      </c>
      <c r="I563" s="209"/>
      <c r="J563" s="205"/>
      <c r="K563" s="205"/>
      <c r="L563" s="210"/>
      <c r="M563" s="211"/>
      <c r="N563" s="212"/>
      <c r="O563" s="212"/>
      <c r="P563" s="212"/>
      <c r="Q563" s="212"/>
      <c r="R563" s="212"/>
      <c r="S563" s="212"/>
      <c r="T563" s="213"/>
      <c r="AT563" s="214" t="s">
        <v>143</v>
      </c>
      <c r="AU563" s="214" t="s">
        <v>82</v>
      </c>
      <c r="AV563" s="14" t="s">
        <v>82</v>
      </c>
      <c r="AW563" s="14" t="s">
        <v>34</v>
      </c>
      <c r="AX563" s="14" t="s">
        <v>72</v>
      </c>
      <c r="AY563" s="214" t="s">
        <v>132</v>
      </c>
    </row>
    <row r="564" spans="2:51" s="13" customFormat="1" ht="11.25">
      <c r="B564" s="193"/>
      <c r="C564" s="194"/>
      <c r="D564" s="195" t="s">
        <v>143</v>
      </c>
      <c r="E564" s="196" t="s">
        <v>19</v>
      </c>
      <c r="F564" s="197" t="s">
        <v>521</v>
      </c>
      <c r="G564" s="194"/>
      <c r="H564" s="196" t="s">
        <v>19</v>
      </c>
      <c r="I564" s="198"/>
      <c r="J564" s="194"/>
      <c r="K564" s="194"/>
      <c r="L564" s="199"/>
      <c r="M564" s="200"/>
      <c r="N564" s="201"/>
      <c r="O564" s="201"/>
      <c r="P564" s="201"/>
      <c r="Q564" s="201"/>
      <c r="R564" s="201"/>
      <c r="S564" s="201"/>
      <c r="T564" s="202"/>
      <c r="AT564" s="203" t="s">
        <v>143</v>
      </c>
      <c r="AU564" s="203" t="s">
        <v>82</v>
      </c>
      <c r="AV564" s="13" t="s">
        <v>80</v>
      </c>
      <c r="AW564" s="13" t="s">
        <v>34</v>
      </c>
      <c r="AX564" s="13" t="s">
        <v>72</v>
      </c>
      <c r="AY564" s="203" t="s">
        <v>132</v>
      </c>
    </row>
    <row r="565" spans="2:51" s="14" customFormat="1" ht="11.25">
      <c r="B565" s="204"/>
      <c r="C565" s="205"/>
      <c r="D565" s="195" t="s">
        <v>143</v>
      </c>
      <c r="E565" s="206" t="s">
        <v>19</v>
      </c>
      <c r="F565" s="207" t="s">
        <v>522</v>
      </c>
      <c r="G565" s="205"/>
      <c r="H565" s="208">
        <v>3.0000000000000001E-3</v>
      </c>
      <c r="I565" s="209"/>
      <c r="J565" s="205"/>
      <c r="K565" s="205"/>
      <c r="L565" s="210"/>
      <c r="M565" s="211"/>
      <c r="N565" s="212"/>
      <c r="O565" s="212"/>
      <c r="P565" s="212"/>
      <c r="Q565" s="212"/>
      <c r="R565" s="212"/>
      <c r="S565" s="212"/>
      <c r="T565" s="213"/>
      <c r="AT565" s="214" t="s">
        <v>143</v>
      </c>
      <c r="AU565" s="214" t="s">
        <v>82</v>
      </c>
      <c r="AV565" s="14" t="s">
        <v>82</v>
      </c>
      <c r="AW565" s="14" t="s">
        <v>34</v>
      </c>
      <c r="AX565" s="14" t="s">
        <v>72</v>
      </c>
      <c r="AY565" s="214" t="s">
        <v>132</v>
      </c>
    </row>
    <row r="566" spans="2:51" s="14" customFormat="1" ht="11.25">
      <c r="B566" s="204"/>
      <c r="C566" s="205"/>
      <c r="D566" s="195" t="s">
        <v>143</v>
      </c>
      <c r="E566" s="206" t="s">
        <v>19</v>
      </c>
      <c r="F566" s="207" t="s">
        <v>523</v>
      </c>
      <c r="G566" s="205"/>
      <c r="H566" s="208">
        <v>1E-3</v>
      </c>
      <c r="I566" s="209"/>
      <c r="J566" s="205"/>
      <c r="K566" s="205"/>
      <c r="L566" s="210"/>
      <c r="M566" s="211"/>
      <c r="N566" s="212"/>
      <c r="O566" s="212"/>
      <c r="P566" s="212"/>
      <c r="Q566" s="212"/>
      <c r="R566" s="212"/>
      <c r="S566" s="212"/>
      <c r="T566" s="213"/>
      <c r="AT566" s="214" t="s">
        <v>143</v>
      </c>
      <c r="AU566" s="214" t="s">
        <v>82</v>
      </c>
      <c r="AV566" s="14" t="s">
        <v>82</v>
      </c>
      <c r="AW566" s="14" t="s">
        <v>34</v>
      </c>
      <c r="AX566" s="14" t="s">
        <v>72</v>
      </c>
      <c r="AY566" s="214" t="s">
        <v>132</v>
      </c>
    </row>
    <row r="567" spans="2:51" s="14" customFormat="1" ht="11.25">
      <c r="B567" s="204"/>
      <c r="C567" s="205"/>
      <c r="D567" s="195" t="s">
        <v>143</v>
      </c>
      <c r="E567" s="206" t="s">
        <v>19</v>
      </c>
      <c r="F567" s="207" t="s">
        <v>524</v>
      </c>
      <c r="G567" s="205"/>
      <c r="H567" s="208">
        <v>3.0000000000000001E-3</v>
      </c>
      <c r="I567" s="209"/>
      <c r="J567" s="205"/>
      <c r="K567" s="205"/>
      <c r="L567" s="210"/>
      <c r="M567" s="211"/>
      <c r="N567" s="212"/>
      <c r="O567" s="212"/>
      <c r="P567" s="212"/>
      <c r="Q567" s="212"/>
      <c r="R567" s="212"/>
      <c r="S567" s="212"/>
      <c r="T567" s="213"/>
      <c r="AT567" s="214" t="s">
        <v>143</v>
      </c>
      <c r="AU567" s="214" t="s">
        <v>82</v>
      </c>
      <c r="AV567" s="14" t="s">
        <v>82</v>
      </c>
      <c r="AW567" s="14" t="s">
        <v>34</v>
      </c>
      <c r="AX567" s="14" t="s">
        <v>72</v>
      </c>
      <c r="AY567" s="214" t="s">
        <v>132</v>
      </c>
    </row>
    <row r="568" spans="2:51" s="16" customFormat="1" ht="11.25">
      <c r="B568" s="226"/>
      <c r="C568" s="227"/>
      <c r="D568" s="195" t="s">
        <v>143</v>
      </c>
      <c r="E568" s="228" t="s">
        <v>19</v>
      </c>
      <c r="F568" s="229" t="s">
        <v>192</v>
      </c>
      <c r="G568" s="227"/>
      <c r="H568" s="230">
        <v>3.4000000000000002E-2</v>
      </c>
      <c r="I568" s="231"/>
      <c r="J568" s="227"/>
      <c r="K568" s="227"/>
      <c r="L568" s="232"/>
      <c r="M568" s="233"/>
      <c r="N568" s="234"/>
      <c r="O568" s="234"/>
      <c r="P568" s="234"/>
      <c r="Q568" s="234"/>
      <c r="R568" s="234"/>
      <c r="S568" s="234"/>
      <c r="T568" s="235"/>
      <c r="AT568" s="236" t="s">
        <v>143</v>
      </c>
      <c r="AU568" s="236" t="s">
        <v>82</v>
      </c>
      <c r="AV568" s="16" t="s">
        <v>156</v>
      </c>
      <c r="AW568" s="16" t="s">
        <v>34</v>
      </c>
      <c r="AX568" s="16" t="s">
        <v>72</v>
      </c>
      <c r="AY568" s="236" t="s">
        <v>132</v>
      </c>
    </row>
    <row r="569" spans="2:51" s="13" customFormat="1" ht="11.25">
      <c r="B569" s="193"/>
      <c r="C569" s="194"/>
      <c r="D569" s="195" t="s">
        <v>143</v>
      </c>
      <c r="E569" s="196" t="s">
        <v>19</v>
      </c>
      <c r="F569" s="197" t="s">
        <v>334</v>
      </c>
      <c r="G569" s="194"/>
      <c r="H569" s="196" t="s">
        <v>19</v>
      </c>
      <c r="I569" s="198"/>
      <c r="J569" s="194"/>
      <c r="K569" s="194"/>
      <c r="L569" s="199"/>
      <c r="M569" s="200"/>
      <c r="N569" s="201"/>
      <c r="O569" s="201"/>
      <c r="P569" s="201"/>
      <c r="Q569" s="201"/>
      <c r="R569" s="201"/>
      <c r="S569" s="201"/>
      <c r="T569" s="202"/>
      <c r="AT569" s="203" t="s">
        <v>143</v>
      </c>
      <c r="AU569" s="203" t="s">
        <v>82</v>
      </c>
      <c r="AV569" s="13" t="s">
        <v>80</v>
      </c>
      <c r="AW569" s="13" t="s">
        <v>34</v>
      </c>
      <c r="AX569" s="13" t="s">
        <v>72</v>
      </c>
      <c r="AY569" s="203" t="s">
        <v>132</v>
      </c>
    </row>
    <row r="570" spans="2:51" s="13" customFormat="1" ht="11.25">
      <c r="B570" s="193"/>
      <c r="C570" s="194"/>
      <c r="D570" s="195" t="s">
        <v>143</v>
      </c>
      <c r="E570" s="196" t="s">
        <v>19</v>
      </c>
      <c r="F570" s="197" t="s">
        <v>335</v>
      </c>
      <c r="G570" s="194"/>
      <c r="H570" s="196" t="s">
        <v>19</v>
      </c>
      <c r="I570" s="198"/>
      <c r="J570" s="194"/>
      <c r="K570" s="194"/>
      <c r="L570" s="199"/>
      <c r="M570" s="200"/>
      <c r="N570" s="201"/>
      <c r="O570" s="201"/>
      <c r="P570" s="201"/>
      <c r="Q570" s="201"/>
      <c r="R570" s="201"/>
      <c r="S570" s="201"/>
      <c r="T570" s="202"/>
      <c r="AT570" s="203" t="s">
        <v>143</v>
      </c>
      <c r="AU570" s="203" t="s">
        <v>82</v>
      </c>
      <c r="AV570" s="13" t="s">
        <v>80</v>
      </c>
      <c r="AW570" s="13" t="s">
        <v>34</v>
      </c>
      <c r="AX570" s="13" t="s">
        <v>72</v>
      </c>
      <c r="AY570" s="203" t="s">
        <v>132</v>
      </c>
    </row>
    <row r="571" spans="2:51" s="13" customFormat="1" ht="11.25">
      <c r="B571" s="193"/>
      <c r="C571" s="194"/>
      <c r="D571" s="195" t="s">
        <v>143</v>
      </c>
      <c r="E571" s="196" t="s">
        <v>19</v>
      </c>
      <c r="F571" s="197" t="s">
        <v>395</v>
      </c>
      <c r="G571" s="194"/>
      <c r="H571" s="196" t="s">
        <v>19</v>
      </c>
      <c r="I571" s="198"/>
      <c r="J571" s="194"/>
      <c r="K571" s="194"/>
      <c r="L571" s="199"/>
      <c r="M571" s="200"/>
      <c r="N571" s="201"/>
      <c r="O571" s="201"/>
      <c r="P571" s="201"/>
      <c r="Q571" s="201"/>
      <c r="R571" s="201"/>
      <c r="S571" s="201"/>
      <c r="T571" s="202"/>
      <c r="AT571" s="203" t="s">
        <v>143</v>
      </c>
      <c r="AU571" s="203" t="s">
        <v>82</v>
      </c>
      <c r="AV571" s="13" t="s">
        <v>80</v>
      </c>
      <c r="AW571" s="13" t="s">
        <v>34</v>
      </c>
      <c r="AX571" s="13" t="s">
        <v>72</v>
      </c>
      <c r="AY571" s="203" t="s">
        <v>132</v>
      </c>
    </row>
    <row r="572" spans="2:51" s="13" customFormat="1" ht="11.25">
      <c r="B572" s="193"/>
      <c r="C572" s="194"/>
      <c r="D572" s="195" t="s">
        <v>143</v>
      </c>
      <c r="E572" s="196" t="s">
        <v>19</v>
      </c>
      <c r="F572" s="197" t="s">
        <v>525</v>
      </c>
      <c r="G572" s="194"/>
      <c r="H572" s="196" t="s">
        <v>19</v>
      </c>
      <c r="I572" s="198"/>
      <c r="J572" s="194"/>
      <c r="K572" s="194"/>
      <c r="L572" s="199"/>
      <c r="M572" s="200"/>
      <c r="N572" s="201"/>
      <c r="O572" s="201"/>
      <c r="P572" s="201"/>
      <c r="Q572" s="201"/>
      <c r="R572" s="201"/>
      <c r="S572" s="201"/>
      <c r="T572" s="202"/>
      <c r="AT572" s="203" t="s">
        <v>143</v>
      </c>
      <c r="AU572" s="203" t="s">
        <v>82</v>
      </c>
      <c r="AV572" s="13" t="s">
        <v>80</v>
      </c>
      <c r="AW572" s="13" t="s">
        <v>34</v>
      </c>
      <c r="AX572" s="13" t="s">
        <v>72</v>
      </c>
      <c r="AY572" s="203" t="s">
        <v>132</v>
      </c>
    </row>
    <row r="573" spans="2:51" s="14" customFormat="1" ht="11.25">
      <c r="B573" s="204"/>
      <c r="C573" s="205"/>
      <c r="D573" s="195" t="s">
        <v>143</v>
      </c>
      <c r="E573" s="206" t="s">
        <v>19</v>
      </c>
      <c r="F573" s="207" t="s">
        <v>526</v>
      </c>
      <c r="G573" s="205"/>
      <c r="H573" s="208">
        <v>0.16600000000000001</v>
      </c>
      <c r="I573" s="209"/>
      <c r="J573" s="205"/>
      <c r="K573" s="205"/>
      <c r="L573" s="210"/>
      <c r="M573" s="211"/>
      <c r="N573" s="212"/>
      <c r="O573" s="212"/>
      <c r="P573" s="212"/>
      <c r="Q573" s="212"/>
      <c r="R573" s="212"/>
      <c r="S573" s="212"/>
      <c r="T573" s="213"/>
      <c r="AT573" s="214" t="s">
        <v>143</v>
      </c>
      <c r="AU573" s="214" t="s">
        <v>82</v>
      </c>
      <c r="AV573" s="14" t="s">
        <v>82</v>
      </c>
      <c r="AW573" s="14" t="s">
        <v>34</v>
      </c>
      <c r="AX573" s="14" t="s">
        <v>72</v>
      </c>
      <c r="AY573" s="214" t="s">
        <v>132</v>
      </c>
    </row>
    <row r="574" spans="2:51" s="14" customFormat="1" ht="11.25">
      <c r="B574" s="204"/>
      <c r="C574" s="205"/>
      <c r="D574" s="195" t="s">
        <v>143</v>
      </c>
      <c r="E574" s="206" t="s">
        <v>19</v>
      </c>
      <c r="F574" s="207" t="s">
        <v>527</v>
      </c>
      <c r="G574" s="205"/>
      <c r="H574" s="208">
        <v>1.4999999999999999E-2</v>
      </c>
      <c r="I574" s="209"/>
      <c r="J574" s="205"/>
      <c r="K574" s="205"/>
      <c r="L574" s="210"/>
      <c r="M574" s="211"/>
      <c r="N574" s="212"/>
      <c r="O574" s="212"/>
      <c r="P574" s="212"/>
      <c r="Q574" s="212"/>
      <c r="R574" s="212"/>
      <c r="S574" s="212"/>
      <c r="T574" s="213"/>
      <c r="AT574" s="214" t="s">
        <v>143</v>
      </c>
      <c r="AU574" s="214" t="s">
        <v>82</v>
      </c>
      <c r="AV574" s="14" t="s">
        <v>82</v>
      </c>
      <c r="AW574" s="14" t="s">
        <v>34</v>
      </c>
      <c r="AX574" s="14" t="s">
        <v>72</v>
      </c>
      <c r="AY574" s="214" t="s">
        <v>132</v>
      </c>
    </row>
    <row r="575" spans="2:51" s="13" customFormat="1" ht="11.25">
      <c r="B575" s="193"/>
      <c r="C575" s="194"/>
      <c r="D575" s="195" t="s">
        <v>143</v>
      </c>
      <c r="E575" s="196" t="s">
        <v>19</v>
      </c>
      <c r="F575" s="197" t="s">
        <v>521</v>
      </c>
      <c r="G575" s="194"/>
      <c r="H575" s="196" t="s">
        <v>19</v>
      </c>
      <c r="I575" s="198"/>
      <c r="J575" s="194"/>
      <c r="K575" s="194"/>
      <c r="L575" s="199"/>
      <c r="M575" s="200"/>
      <c r="N575" s="201"/>
      <c r="O575" s="201"/>
      <c r="P575" s="201"/>
      <c r="Q575" s="201"/>
      <c r="R575" s="201"/>
      <c r="S575" s="201"/>
      <c r="T575" s="202"/>
      <c r="AT575" s="203" t="s">
        <v>143</v>
      </c>
      <c r="AU575" s="203" t="s">
        <v>82</v>
      </c>
      <c r="AV575" s="13" t="s">
        <v>80</v>
      </c>
      <c r="AW575" s="13" t="s">
        <v>34</v>
      </c>
      <c r="AX575" s="13" t="s">
        <v>72</v>
      </c>
      <c r="AY575" s="203" t="s">
        <v>132</v>
      </c>
    </row>
    <row r="576" spans="2:51" s="14" customFormat="1" ht="11.25">
      <c r="B576" s="204"/>
      <c r="C576" s="205"/>
      <c r="D576" s="195" t="s">
        <v>143</v>
      </c>
      <c r="E576" s="206" t="s">
        <v>19</v>
      </c>
      <c r="F576" s="207" t="s">
        <v>528</v>
      </c>
      <c r="G576" s="205"/>
      <c r="H576" s="208">
        <v>5.1999999999999998E-2</v>
      </c>
      <c r="I576" s="209"/>
      <c r="J576" s="205"/>
      <c r="K576" s="205"/>
      <c r="L576" s="210"/>
      <c r="M576" s="211"/>
      <c r="N576" s="212"/>
      <c r="O576" s="212"/>
      <c r="P576" s="212"/>
      <c r="Q576" s="212"/>
      <c r="R576" s="212"/>
      <c r="S576" s="212"/>
      <c r="T576" s="213"/>
      <c r="AT576" s="214" t="s">
        <v>143</v>
      </c>
      <c r="AU576" s="214" t="s">
        <v>82</v>
      </c>
      <c r="AV576" s="14" t="s">
        <v>82</v>
      </c>
      <c r="AW576" s="14" t="s">
        <v>34</v>
      </c>
      <c r="AX576" s="14" t="s">
        <v>72</v>
      </c>
      <c r="AY576" s="214" t="s">
        <v>132</v>
      </c>
    </row>
    <row r="577" spans="2:51" s="14" customFormat="1" ht="11.25">
      <c r="B577" s="204"/>
      <c r="C577" s="205"/>
      <c r="D577" s="195" t="s">
        <v>143</v>
      </c>
      <c r="E577" s="206" t="s">
        <v>19</v>
      </c>
      <c r="F577" s="207" t="s">
        <v>529</v>
      </c>
      <c r="G577" s="205"/>
      <c r="H577" s="208">
        <v>5.0000000000000001E-3</v>
      </c>
      <c r="I577" s="209"/>
      <c r="J577" s="205"/>
      <c r="K577" s="205"/>
      <c r="L577" s="210"/>
      <c r="M577" s="211"/>
      <c r="N577" s="212"/>
      <c r="O577" s="212"/>
      <c r="P577" s="212"/>
      <c r="Q577" s="212"/>
      <c r="R577" s="212"/>
      <c r="S577" s="212"/>
      <c r="T577" s="213"/>
      <c r="AT577" s="214" t="s">
        <v>143</v>
      </c>
      <c r="AU577" s="214" t="s">
        <v>82</v>
      </c>
      <c r="AV577" s="14" t="s">
        <v>82</v>
      </c>
      <c r="AW577" s="14" t="s">
        <v>34</v>
      </c>
      <c r="AX577" s="14" t="s">
        <v>72</v>
      </c>
      <c r="AY577" s="214" t="s">
        <v>132</v>
      </c>
    </row>
    <row r="578" spans="2:51" s="13" customFormat="1" ht="11.25">
      <c r="B578" s="193"/>
      <c r="C578" s="194"/>
      <c r="D578" s="195" t="s">
        <v>143</v>
      </c>
      <c r="E578" s="196" t="s">
        <v>19</v>
      </c>
      <c r="F578" s="197" t="s">
        <v>530</v>
      </c>
      <c r="G578" s="194"/>
      <c r="H578" s="196" t="s">
        <v>19</v>
      </c>
      <c r="I578" s="198"/>
      <c r="J578" s="194"/>
      <c r="K578" s="194"/>
      <c r="L578" s="199"/>
      <c r="M578" s="200"/>
      <c r="N578" s="201"/>
      <c r="O578" s="201"/>
      <c r="P578" s="201"/>
      <c r="Q578" s="201"/>
      <c r="R578" s="201"/>
      <c r="S578" s="201"/>
      <c r="T578" s="202"/>
      <c r="AT578" s="203" t="s">
        <v>143</v>
      </c>
      <c r="AU578" s="203" t="s">
        <v>82</v>
      </c>
      <c r="AV578" s="13" t="s">
        <v>80</v>
      </c>
      <c r="AW578" s="13" t="s">
        <v>34</v>
      </c>
      <c r="AX578" s="13" t="s">
        <v>72</v>
      </c>
      <c r="AY578" s="203" t="s">
        <v>132</v>
      </c>
    </row>
    <row r="579" spans="2:51" s="13" customFormat="1" ht="11.25">
      <c r="B579" s="193"/>
      <c r="C579" s="194"/>
      <c r="D579" s="195" t="s">
        <v>143</v>
      </c>
      <c r="E579" s="196" t="s">
        <v>19</v>
      </c>
      <c r="F579" s="197" t="s">
        <v>531</v>
      </c>
      <c r="G579" s="194"/>
      <c r="H579" s="196" t="s">
        <v>19</v>
      </c>
      <c r="I579" s="198"/>
      <c r="J579" s="194"/>
      <c r="K579" s="194"/>
      <c r="L579" s="199"/>
      <c r="M579" s="200"/>
      <c r="N579" s="201"/>
      <c r="O579" s="201"/>
      <c r="P579" s="201"/>
      <c r="Q579" s="201"/>
      <c r="R579" s="201"/>
      <c r="S579" s="201"/>
      <c r="T579" s="202"/>
      <c r="AT579" s="203" t="s">
        <v>143</v>
      </c>
      <c r="AU579" s="203" t="s">
        <v>82</v>
      </c>
      <c r="AV579" s="13" t="s">
        <v>80</v>
      </c>
      <c r="AW579" s="13" t="s">
        <v>34</v>
      </c>
      <c r="AX579" s="13" t="s">
        <v>72</v>
      </c>
      <c r="AY579" s="203" t="s">
        <v>132</v>
      </c>
    </row>
    <row r="580" spans="2:51" s="14" customFormat="1" ht="11.25">
      <c r="B580" s="204"/>
      <c r="C580" s="205"/>
      <c r="D580" s="195" t="s">
        <v>143</v>
      </c>
      <c r="E580" s="206" t="s">
        <v>19</v>
      </c>
      <c r="F580" s="207" t="s">
        <v>532</v>
      </c>
      <c r="G580" s="205"/>
      <c r="H580" s="208">
        <v>4.0000000000000001E-3</v>
      </c>
      <c r="I580" s="209"/>
      <c r="J580" s="205"/>
      <c r="K580" s="205"/>
      <c r="L580" s="210"/>
      <c r="M580" s="211"/>
      <c r="N580" s="212"/>
      <c r="O580" s="212"/>
      <c r="P580" s="212"/>
      <c r="Q580" s="212"/>
      <c r="R580" s="212"/>
      <c r="S580" s="212"/>
      <c r="T580" s="213"/>
      <c r="AT580" s="214" t="s">
        <v>143</v>
      </c>
      <c r="AU580" s="214" t="s">
        <v>82</v>
      </c>
      <c r="AV580" s="14" t="s">
        <v>82</v>
      </c>
      <c r="AW580" s="14" t="s">
        <v>34</v>
      </c>
      <c r="AX580" s="14" t="s">
        <v>72</v>
      </c>
      <c r="AY580" s="214" t="s">
        <v>132</v>
      </c>
    </row>
    <row r="581" spans="2:51" s="14" customFormat="1" ht="11.25">
      <c r="B581" s="204"/>
      <c r="C581" s="205"/>
      <c r="D581" s="195" t="s">
        <v>143</v>
      </c>
      <c r="E581" s="206" t="s">
        <v>19</v>
      </c>
      <c r="F581" s="207" t="s">
        <v>533</v>
      </c>
      <c r="G581" s="205"/>
      <c r="H581" s="208">
        <v>3.0000000000000001E-3</v>
      </c>
      <c r="I581" s="209"/>
      <c r="J581" s="205"/>
      <c r="K581" s="205"/>
      <c r="L581" s="210"/>
      <c r="M581" s="211"/>
      <c r="N581" s="212"/>
      <c r="O581" s="212"/>
      <c r="P581" s="212"/>
      <c r="Q581" s="212"/>
      <c r="R581" s="212"/>
      <c r="S581" s="212"/>
      <c r="T581" s="213"/>
      <c r="AT581" s="214" t="s">
        <v>143</v>
      </c>
      <c r="AU581" s="214" t="s">
        <v>82</v>
      </c>
      <c r="AV581" s="14" t="s">
        <v>82</v>
      </c>
      <c r="AW581" s="14" t="s">
        <v>34</v>
      </c>
      <c r="AX581" s="14" t="s">
        <v>72</v>
      </c>
      <c r="AY581" s="214" t="s">
        <v>132</v>
      </c>
    </row>
    <row r="582" spans="2:51" s="13" customFormat="1" ht="11.25">
      <c r="B582" s="193"/>
      <c r="C582" s="194"/>
      <c r="D582" s="195" t="s">
        <v>143</v>
      </c>
      <c r="E582" s="196" t="s">
        <v>19</v>
      </c>
      <c r="F582" s="197" t="s">
        <v>534</v>
      </c>
      <c r="G582" s="194"/>
      <c r="H582" s="196" t="s">
        <v>19</v>
      </c>
      <c r="I582" s="198"/>
      <c r="J582" s="194"/>
      <c r="K582" s="194"/>
      <c r="L582" s="199"/>
      <c r="M582" s="200"/>
      <c r="N582" s="201"/>
      <c r="O582" s="201"/>
      <c r="P582" s="201"/>
      <c r="Q582" s="201"/>
      <c r="R582" s="201"/>
      <c r="S582" s="201"/>
      <c r="T582" s="202"/>
      <c r="AT582" s="203" t="s">
        <v>143</v>
      </c>
      <c r="AU582" s="203" t="s">
        <v>82</v>
      </c>
      <c r="AV582" s="13" t="s">
        <v>80</v>
      </c>
      <c r="AW582" s="13" t="s">
        <v>34</v>
      </c>
      <c r="AX582" s="13" t="s">
        <v>72</v>
      </c>
      <c r="AY582" s="203" t="s">
        <v>132</v>
      </c>
    </row>
    <row r="583" spans="2:51" s="14" customFormat="1" ht="11.25">
      <c r="B583" s="204"/>
      <c r="C583" s="205"/>
      <c r="D583" s="195" t="s">
        <v>143</v>
      </c>
      <c r="E583" s="206" t="s">
        <v>19</v>
      </c>
      <c r="F583" s="207" t="s">
        <v>535</v>
      </c>
      <c r="G583" s="205"/>
      <c r="H583" s="208">
        <v>4.0000000000000001E-3</v>
      </c>
      <c r="I583" s="209"/>
      <c r="J583" s="205"/>
      <c r="K583" s="205"/>
      <c r="L583" s="210"/>
      <c r="M583" s="211"/>
      <c r="N583" s="212"/>
      <c r="O583" s="212"/>
      <c r="P583" s="212"/>
      <c r="Q583" s="212"/>
      <c r="R583" s="212"/>
      <c r="S583" s="212"/>
      <c r="T583" s="213"/>
      <c r="AT583" s="214" t="s">
        <v>143</v>
      </c>
      <c r="AU583" s="214" t="s">
        <v>82</v>
      </c>
      <c r="AV583" s="14" t="s">
        <v>82</v>
      </c>
      <c r="AW583" s="14" t="s">
        <v>34</v>
      </c>
      <c r="AX583" s="14" t="s">
        <v>72</v>
      </c>
      <c r="AY583" s="214" t="s">
        <v>132</v>
      </c>
    </row>
    <row r="584" spans="2:51" s="14" customFormat="1" ht="11.25">
      <c r="B584" s="204"/>
      <c r="C584" s="205"/>
      <c r="D584" s="195" t="s">
        <v>143</v>
      </c>
      <c r="E584" s="206" t="s">
        <v>19</v>
      </c>
      <c r="F584" s="207" t="s">
        <v>536</v>
      </c>
      <c r="G584" s="205"/>
      <c r="H584" s="208">
        <v>2E-3</v>
      </c>
      <c r="I584" s="209"/>
      <c r="J584" s="205"/>
      <c r="K584" s="205"/>
      <c r="L584" s="210"/>
      <c r="M584" s="211"/>
      <c r="N584" s="212"/>
      <c r="O584" s="212"/>
      <c r="P584" s="212"/>
      <c r="Q584" s="212"/>
      <c r="R584" s="212"/>
      <c r="S584" s="212"/>
      <c r="T584" s="213"/>
      <c r="AT584" s="214" t="s">
        <v>143</v>
      </c>
      <c r="AU584" s="214" t="s">
        <v>82</v>
      </c>
      <c r="AV584" s="14" t="s">
        <v>82</v>
      </c>
      <c r="AW584" s="14" t="s">
        <v>34</v>
      </c>
      <c r="AX584" s="14" t="s">
        <v>72</v>
      </c>
      <c r="AY584" s="214" t="s">
        <v>132</v>
      </c>
    </row>
    <row r="585" spans="2:51" s="16" customFormat="1" ht="11.25">
      <c r="B585" s="226"/>
      <c r="C585" s="227"/>
      <c r="D585" s="195" t="s">
        <v>143</v>
      </c>
      <c r="E585" s="228" t="s">
        <v>19</v>
      </c>
      <c r="F585" s="229" t="s">
        <v>192</v>
      </c>
      <c r="G585" s="227"/>
      <c r="H585" s="230">
        <v>0.251</v>
      </c>
      <c r="I585" s="231"/>
      <c r="J585" s="227"/>
      <c r="K585" s="227"/>
      <c r="L585" s="232"/>
      <c r="M585" s="233"/>
      <c r="N585" s="234"/>
      <c r="O585" s="234"/>
      <c r="P585" s="234"/>
      <c r="Q585" s="234"/>
      <c r="R585" s="234"/>
      <c r="S585" s="234"/>
      <c r="T585" s="235"/>
      <c r="AT585" s="236" t="s">
        <v>143</v>
      </c>
      <c r="AU585" s="236" t="s">
        <v>82</v>
      </c>
      <c r="AV585" s="16" t="s">
        <v>156</v>
      </c>
      <c r="AW585" s="16" t="s">
        <v>34</v>
      </c>
      <c r="AX585" s="16" t="s">
        <v>72</v>
      </c>
      <c r="AY585" s="236" t="s">
        <v>132</v>
      </c>
    </row>
    <row r="586" spans="2:51" s="13" customFormat="1" ht="11.25">
      <c r="B586" s="193"/>
      <c r="C586" s="194"/>
      <c r="D586" s="195" t="s">
        <v>143</v>
      </c>
      <c r="E586" s="196" t="s">
        <v>19</v>
      </c>
      <c r="F586" s="197" t="s">
        <v>334</v>
      </c>
      <c r="G586" s="194"/>
      <c r="H586" s="196" t="s">
        <v>19</v>
      </c>
      <c r="I586" s="198"/>
      <c r="J586" s="194"/>
      <c r="K586" s="194"/>
      <c r="L586" s="199"/>
      <c r="M586" s="200"/>
      <c r="N586" s="201"/>
      <c r="O586" s="201"/>
      <c r="P586" s="201"/>
      <c r="Q586" s="201"/>
      <c r="R586" s="201"/>
      <c r="S586" s="201"/>
      <c r="T586" s="202"/>
      <c r="AT586" s="203" t="s">
        <v>143</v>
      </c>
      <c r="AU586" s="203" t="s">
        <v>82</v>
      </c>
      <c r="AV586" s="13" t="s">
        <v>80</v>
      </c>
      <c r="AW586" s="13" t="s">
        <v>34</v>
      </c>
      <c r="AX586" s="13" t="s">
        <v>72</v>
      </c>
      <c r="AY586" s="203" t="s">
        <v>132</v>
      </c>
    </row>
    <row r="587" spans="2:51" s="13" customFormat="1" ht="11.25">
      <c r="B587" s="193"/>
      <c r="C587" s="194"/>
      <c r="D587" s="195" t="s">
        <v>143</v>
      </c>
      <c r="E587" s="196" t="s">
        <v>19</v>
      </c>
      <c r="F587" s="197" t="s">
        <v>335</v>
      </c>
      <c r="G587" s="194"/>
      <c r="H587" s="196" t="s">
        <v>19</v>
      </c>
      <c r="I587" s="198"/>
      <c r="J587" s="194"/>
      <c r="K587" s="194"/>
      <c r="L587" s="199"/>
      <c r="M587" s="200"/>
      <c r="N587" s="201"/>
      <c r="O587" s="201"/>
      <c r="P587" s="201"/>
      <c r="Q587" s="201"/>
      <c r="R587" s="201"/>
      <c r="S587" s="201"/>
      <c r="T587" s="202"/>
      <c r="AT587" s="203" t="s">
        <v>143</v>
      </c>
      <c r="AU587" s="203" t="s">
        <v>82</v>
      </c>
      <c r="AV587" s="13" t="s">
        <v>80</v>
      </c>
      <c r="AW587" s="13" t="s">
        <v>34</v>
      </c>
      <c r="AX587" s="13" t="s">
        <v>72</v>
      </c>
      <c r="AY587" s="203" t="s">
        <v>132</v>
      </c>
    </row>
    <row r="588" spans="2:51" s="13" customFormat="1" ht="11.25">
      <c r="B588" s="193"/>
      <c r="C588" s="194"/>
      <c r="D588" s="195" t="s">
        <v>143</v>
      </c>
      <c r="E588" s="196" t="s">
        <v>19</v>
      </c>
      <c r="F588" s="197" t="s">
        <v>500</v>
      </c>
      <c r="G588" s="194"/>
      <c r="H588" s="196" t="s">
        <v>19</v>
      </c>
      <c r="I588" s="198"/>
      <c r="J588" s="194"/>
      <c r="K588" s="194"/>
      <c r="L588" s="199"/>
      <c r="M588" s="200"/>
      <c r="N588" s="201"/>
      <c r="O588" s="201"/>
      <c r="P588" s="201"/>
      <c r="Q588" s="201"/>
      <c r="R588" s="201"/>
      <c r="S588" s="201"/>
      <c r="T588" s="202"/>
      <c r="AT588" s="203" t="s">
        <v>143</v>
      </c>
      <c r="AU588" s="203" t="s">
        <v>82</v>
      </c>
      <c r="AV588" s="13" t="s">
        <v>80</v>
      </c>
      <c r="AW588" s="13" t="s">
        <v>34</v>
      </c>
      <c r="AX588" s="13" t="s">
        <v>72</v>
      </c>
      <c r="AY588" s="203" t="s">
        <v>132</v>
      </c>
    </row>
    <row r="589" spans="2:51" s="14" customFormat="1" ht="11.25">
      <c r="B589" s="204"/>
      <c r="C589" s="205"/>
      <c r="D589" s="195" t="s">
        <v>143</v>
      </c>
      <c r="E589" s="206" t="s">
        <v>19</v>
      </c>
      <c r="F589" s="207" t="s">
        <v>537</v>
      </c>
      <c r="G589" s="205"/>
      <c r="H589" s="208">
        <v>1.4E-2</v>
      </c>
      <c r="I589" s="209"/>
      <c r="J589" s="205"/>
      <c r="K589" s="205"/>
      <c r="L589" s="210"/>
      <c r="M589" s="211"/>
      <c r="N589" s="212"/>
      <c r="O589" s="212"/>
      <c r="P589" s="212"/>
      <c r="Q589" s="212"/>
      <c r="R589" s="212"/>
      <c r="S589" s="212"/>
      <c r="T589" s="213"/>
      <c r="AT589" s="214" t="s">
        <v>143</v>
      </c>
      <c r="AU589" s="214" t="s">
        <v>82</v>
      </c>
      <c r="AV589" s="14" t="s">
        <v>82</v>
      </c>
      <c r="AW589" s="14" t="s">
        <v>34</v>
      </c>
      <c r="AX589" s="14" t="s">
        <v>72</v>
      </c>
      <c r="AY589" s="214" t="s">
        <v>132</v>
      </c>
    </row>
    <row r="590" spans="2:51" s="14" customFormat="1" ht="11.25">
      <c r="B590" s="204"/>
      <c r="C590" s="205"/>
      <c r="D590" s="195" t="s">
        <v>143</v>
      </c>
      <c r="E590" s="206" t="s">
        <v>19</v>
      </c>
      <c r="F590" s="207" t="s">
        <v>538</v>
      </c>
      <c r="G590" s="205"/>
      <c r="H590" s="208">
        <v>7.0000000000000001E-3</v>
      </c>
      <c r="I590" s="209"/>
      <c r="J590" s="205"/>
      <c r="K590" s="205"/>
      <c r="L590" s="210"/>
      <c r="M590" s="211"/>
      <c r="N590" s="212"/>
      <c r="O590" s="212"/>
      <c r="P590" s="212"/>
      <c r="Q590" s="212"/>
      <c r="R590" s="212"/>
      <c r="S590" s="212"/>
      <c r="T590" s="213"/>
      <c r="AT590" s="214" t="s">
        <v>143</v>
      </c>
      <c r="AU590" s="214" t="s">
        <v>82</v>
      </c>
      <c r="AV590" s="14" t="s">
        <v>82</v>
      </c>
      <c r="AW590" s="14" t="s">
        <v>34</v>
      </c>
      <c r="AX590" s="14" t="s">
        <v>72</v>
      </c>
      <c r="AY590" s="214" t="s">
        <v>132</v>
      </c>
    </row>
    <row r="591" spans="2:51" s="16" customFormat="1" ht="11.25">
      <c r="B591" s="226"/>
      <c r="C591" s="227"/>
      <c r="D591" s="195" t="s">
        <v>143</v>
      </c>
      <c r="E591" s="228" t="s">
        <v>19</v>
      </c>
      <c r="F591" s="229" t="s">
        <v>192</v>
      </c>
      <c r="G591" s="227"/>
      <c r="H591" s="230">
        <v>2.1000000000000001E-2</v>
      </c>
      <c r="I591" s="231"/>
      <c r="J591" s="227"/>
      <c r="K591" s="227"/>
      <c r="L591" s="232"/>
      <c r="M591" s="233"/>
      <c r="N591" s="234"/>
      <c r="O591" s="234"/>
      <c r="P591" s="234"/>
      <c r="Q591" s="234"/>
      <c r="R591" s="234"/>
      <c r="S591" s="234"/>
      <c r="T591" s="235"/>
      <c r="AT591" s="236" t="s">
        <v>143</v>
      </c>
      <c r="AU591" s="236" t="s">
        <v>82</v>
      </c>
      <c r="AV591" s="16" t="s">
        <v>156</v>
      </c>
      <c r="AW591" s="16" t="s">
        <v>34</v>
      </c>
      <c r="AX591" s="16" t="s">
        <v>72</v>
      </c>
      <c r="AY591" s="236" t="s">
        <v>132</v>
      </c>
    </row>
    <row r="592" spans="2:51" s="15" customFormat="1" ht="11.25">
      <c r="B592" s="215"/>
      <c r="C592" s="216"/>
      <c r="D592" s="195" t="s">
        <v>143</v>
      </c>
      <c r="E592" s="217" t="s">
        <v>19</v>
      </c>
      <c r="F592" s="218" t="s">
        <v>150</v>
      </c>
      <c r="G592" s="216"/>
      <c r="H592" s="219">
        <v>0.30600000000000005</v>
      </c>
      <c r="I592" s="220"/>
      <c r="J592" s="216"/>
      <c r="K592" s="216"/>
      <c r="L592" s="221"/>
      <c r="M592" s="222"/>
      <c r="N592" s="223"/>
      <c r="O592" s="223"/>
      <c r="P592" s="223"/>
      <c r="Q592" s="223"/>
      <c r="R592" s="223"/>
      <c r="S592" s="223"/>
      <c r="T592" s="224"/>
      <c r="AT592" s="225" t="s">
        <v>143</v>
      </c>
      <c r="AU592" s="225" t="s">
        <v>82</v>
      </c>
      <c r="AV592" s="15" t="s">
        <v>139</v>
      </c>
      <c r="AW592" s="15" t="s">
        <v>34</v>
      </c>
      <c r="AX592" s="15" t="s">
        <v>80</v>
      </c>
      <c r="AY592" s="225" t="s">
        <v>132</v>
      </c>
    </row>
    <row r="593" spans="1:65" s="2" customFormat="1" ht="24.2" customHeight="1">
      <c r="A593" s="36"/>
      <c r="B593" s="37"/>
      <c r="C593" s="175" t="s">
        <v>539</v>
      </c>
      <c r="D593" s="175" t="s">
        <v>134</v>
      </c>
      <c r="E593" s="176" t="s">
        <v>540</v>
      </c>
      <c r="F593" s="177" t="s">
        <v>541</v>
      </c>
      <c r="G593" s="178" t="s">
        <v>180</v>
      </c>
      <c r="H593" s="179">
        <v>7.8710000000000004</v>
      </c>
      <c r="I593" s="180"/>
      <c r="J593" s="181">
        <f>ROUND(I593*H593,2)</f>
        <v>0</v>
      </c>
      <c r="K593" s="177" t="s">
        <v>138</v>
      </c>
      <c r="L593" s="41"/>
      <c r="M593" s="182" t="s">
        <v>19</v>
      </c>
      <c r="N593" s="183" t="s">
        <v>43</v>
      </c>
      <c r="O593" s="66"/>
      <c r="P593" s="184">
        <f>O593*H593</f>
        <v>0</v>
      </c>
      <c r="Q593" s="184">
        <v>2.5018722040000001</v>
      </c>
      <c r="R593" s="184">
        <f>Q593*H593</f>
        <v>19.692236117684001</v>
      </c>
      <c r="S593" s="184">
        <v>0</v>
      </c>
      <c r="T593" s="185">
        <f>S593*H593</f>
        <v>0</v>
      </c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R593" s="186" t="s">
        <v>139</v>
      </c>
      <c r="AT593" s="186" t="s">
        <v>134</v>
      </c>
      <c r="AU593" s="186" t="s">
        <v>82</v>
      </c>
      <c r="AY593" s="19" t="s">
        <v>132</v>
      </c>
      <c r="BE593" s="187">
        <f>IF(N593="základní",J593,0)</f>
        <v>0</v>
      </c>
      <c r="BF593" s="187">
        <f>IF(N593="snížená",J593,0)</f>
        <v>0</v>
      </c>
      <c r="BG593" s="187">
        <f>IF(N593="zákl. přenesená",J593,0)</f>
        <v>0</v>
      </c>
      <c r="BH593" s="187">
        <f>IF(N593="sníž. přenesená",J593,0)</f>
        <v>0</v>
      </c>
      <c r="BI593" s="187">
        <f>IF(N593="nulová",J593,0)</f>
        <v>0</v>
      </c>
      <c r="BJ593" s="19" t="s">
        <v>80</v>
      </c>
      <c r="BK593" s="187">
        <f>ROUND(I593*H593,2)</f>
        <v>0</v>
      </c>
      <c r="BL593" s="19" t="s">
        <v>139</v>
      </c>
      <c r="BM593" s="186" t="s">
        <v>542</v>
      </c>
    </row>
    <row r="594" spans="1:65" s="2" customFormat="1" ht="11.25">
      <c r="A594" s="36"/>
      <c r="B594" s="37"/>
      <c r="C594" s="38"/>
      <c r="D594" s="188" t="s">
        <v>141</v>
      </c>
      <c r="E594" s="38"/>
      <c r="F594" s="189" t="s">
        <v>543</v>
      </c>
      <c r="G594" s="38"/>
      <c r="H594" s="38"/>
      <c r="I594" s="190"/>
      <c r="J594" s="38"/>
      <c r="K594" s="38"/>
      <c r="L594" s="41"/>
      <c r="M594" s="191"/>
      <c r="N594" s="192"/>
      <c r="O594" s="66"/>
      <c r="P594" s="66"/>
      <c r="Q594" s="66"/>
      <c r="R594" s="66"/>
      <c r="S594" s="66"/>
      <c r="T594" s="67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T594" s="19" t="s">
        <v>141</v>
      </c>
      <c r="AU594" s="19" t="s">
        <v>82</v>
      </c>
    </row>
    <row r="595" spans="1:65" s="13" customFormat="1" ht="11.25">
      <c r="B595" s="193"/>
      <c r="C595" s="194"/>
      <c r="D595" s="195" t="s">
        <v>143</v>
      </c>
      <c r="E595" s="196" t="s">
        <v>19</v>
      </c>
      <c r="F595" s="197" t="s">
        <v>364</v>
      </c>
      <c r="G595" s="194"/>
      <c r="H595" s="196" t="s">
        <v>19</v>
      </c>
      <c r="I595" s="198"/>
      <c r="J595" s="194"/>
      <c r="K595" s="194"/>
      <c r="L595" s="199"/>
      <c r="M595" s="200"/>
      <c r="N595" s="201"/>
      <c r="O595" s="201"/>
      <c r="P595" s="201"/>
      <c r="Q595" s="201"/>
      <c r="R595" s="201"/>
      <c r="S595" s="201"/>
      <c r="T595" s="202"/>
      <c r="AT595" s="203" t="s">
        <v>143</v>
      </c>
      <c r="AU595" s="203" t="s">
        <v>82</v>
      </c>
      <c r="AV595" s="13" t="s">
        <v>80</v>
      </c>
      <c r="AW595" s="13" t="s">
        <v>34</v>
      </c>
      <c r="AX595" s="13" t="s">
        <v>72</v>
      </c>
      <c r="AY595" s="203" t="s">
        <v>132</v>
      </c>
    </row>
    <row r="596" spans="1:65" s="13" customFormat="1" ht="11.25">
      <c r="B596" s="193"/>
      <c r="C596" s="194"/>
      <c r="D596" s="195" t="s">
        <v>143</v>
      </c>
      <c r="E596" s="196" t="s">
        <v>19</v>
      </c>
      <c r="F596" s="197" t="s">
        <v>272</v>
      </c>
      <c r="G596" s="194"/>
      <c r="H596" s="196" t="s">
        <v>19</v>
      </c>
      <c r="I596" s="198"/>
      <c r="J596" s="194"/>
      <c r="K596" s="194"/>
      <c r="L596" s="199"/>
      <c r="M596" s="200"/>
      <c r="N596" s="201"/>
      <c r="O596" s="201"/>
      <c r="P596" s="201"/>
      <c r="Q596" s="201"/>
      <c r="R596" s="201"/>
      <c r="S596" s="201"/>
      <c r="T596" s="202"/>
      <c r="AT596" s="203" t="s">
        <v>143</v>
      </c>
      <c r="AU596" s="203" t="s">
        <v>82</v>
      </c>
      <c r="AV596" s="13" t="s">
        <v>80</v>
      </c>
      <c r="AW596" s="13" t="s">
        <v>34</v>
      </c>
      <c r="AX596" s="13" t="s">
        <v>72</v>
      </c>
      <c r="AY596" s="203" t="s">
        <v>132</v>
      </c>
    </row>
    <row r="597" spans="1:65" s="13" customFormat="1" ht="11.25">
      <c r="B597" s="193"/>
      <c r="C597" s="194"/>
      <c r="D597" s="195" t="s">
        <v>143</v>
      </c>
      <c r="E597" s="196" t="s">
        <v>19</v>
      </c>
      <c r="F597" s="197" t="s">
        <v>544</v>
      </c>
      <c r="G597" s="194"/>
      <c r="H597" s="196" t="s">
        <v>19</v>
      </c>
      <c r="I597" s="198"/>
      <c r="J597" s="194"/>
      <c r="K597" s="194"/>
      <c r="L597" s="199"/>
      <c r="M597" s="200"/>
      <c r="N597" s="201"/>
      <c r="O597" s="201"/>
      <c r="P597" s="201"/>
      <c r="Q597" s="201"/>
      <c r="R597" s="201"/>
      <c r="S597" s="201"/>
      <c r="T597" s="202"/>
      <c r="AT597" s="203" t="s">
        <v>143</v>
      </c>
      <c r="AU597" s="203" t="s">
        <v>82</v>
      </c>
      <c r="AV597" s="13" t="s">
        <v>80</v>
      </c>
      <c r="AW597" s="13" t="s">
        <v>34</v>
      </c>
      <c r="AX597" s="13" t="s">
        <v>72</v>
      </c>
      <c r="AY597" s="203" t="s">
        <v>132</v>
      </c>
    </row>
    <row r="598" spans="1:65" s="14" customFormat="1" ht="11.25">
      <c r="B598" s="204"/>
      <c r="C598" s="205"/>
      <c r="D598" s="195" t="s">
        <v>143</v>
      </c>
      <c r="E598" s="206" t="s">
        <v>19</v>
      </c>
      <c r="F598" s="207" t="s">
        <v>545</v>
      </c>
      <c r="G598" s="205"/>
      <c r="H598" s="208">
        <v>1.863</v>
      </c>
      <c r="I598" s="209"/>
      <c r="J598" s="205"/>
      <c r="K598" s="205"/>
      <c r="L598" s="210"/>
      <c r="M598" s="211"/>
      <c r="N598" s="212"/>
      <c r="O598" s="212"/>
      <c r="P598" s="212"/>
      <c r="Q598" s="212"/>
      <c r="R598" s="212"/>
      <c r="S598" s="212"/>
      <c r="T598" s="213"/>
      <c r="AT598" s="214" t="s">
        <v>143</v>
      </c>
      <c r="AU598" s="214" t="s">
        <v>82</v>
      </c>
      <c r="AV598" s="14" t="s">
        <v>82</v>
      </c>
      <c r="AW598" s="14" t="s">
        <v>34</v>
      </c>
      <c r="AX598" s="14" t="s">
        <v>72</v>
      </c>
      <c r="AY598" s="214" t="s">
        <v>132</v>
      </c>
    </row>
    <row r="599" spans="1:65" s="14" customFormat="1" ht="11.25">
      <c r="B599" s="204"/>
      <c r="C599" s="205"/>
      <c r="D599" s="195" t="s">
        <v>143</v>
      </c>
      <c r="E599" s="206" t="s">
        <v>19</v>
      </c>
      <c r="F599" s="207" t="s">
        <v>546</v>
      </c>
      <c r="G599" s="205"/>
      <c r="H599" s="208">
        <v>1.242</v>
      </c>
      <c r="I599" s="209"/>
      <c r="J599" s="205"/>
      <c r="K599" s="205"/>
      <c r="L599" s="210"/>
      <c r="M599" s="211"/>
      <c r="N599" s="212"/>
      <c r="O599" s="212"/>
      <c r="P599" s="212"/>
      <c r="Q599" s="212"/>
      <c r="R599" s="212"/>
      <c r="S599" s="212"/>
      <c r="T599" s="213"/>
      <c r="AT599" s="214" t="s">
        <v>143</v>
      </c>
      <c r="AU599" s="214" t="s">
        <v>82</v>
      </c>
      <c r="AV599" s="14" t="s">
        <v>82</v>
      </c>
      <c r="AW599" s="14" t="s">
        <v>34</v>
      </c>
      <c r="AX599" s="14" t="s">
        <v>72</v>
      </c>
      <c r="AY599" s="214" t="s">
        <v>132</v>
      </c>
    </row>
    <row r="600" spans="1:65" s="14" customFormat="1" ht="11.25">
      <c r="B600" s="204"/>
      <c r="C600" s="205"/>
      <c r="D600" s="195" t="s">
        <v>143</v>
      </c>
      <c r="E600" s="206" t="s">
        <v>19</v>
      </c>
      <c r="F600" s="207" t="s">
        <v>547</v>
      </c>
      <c r="G600" s="205"/>
      <c r="H600" s="208">
        <v>4.05</v>
      </c>
      <c r="I600" s="209"/>
      <c r="J600" s="205"/>
      <c r="K600" s="205"/>
      <c r="L600" s="210"/>
      <c r="M600" s="211"/>
      <c r="N600" s="212"/>
      <c r="O600" s="212"/>
      <c r="P600" s="212"/>
      <c r="Q600" s="212"/>
      <c r="R600" s="212"/>
      <c r="S600" s="212"/>
      <c r="T600" s="213"/>
      <c r="AT600" s="214" t="s">
        <v>143</v>
      </c>
      <c r="AU600" s="214" t="s">
        <v>82</v>
      </c>
      <c r="AV600" s="14" t="s">
        <v>82</v>
      </c>
      <c r="AW600" s="14" t="s">
        <v>34</v>
      </c>
      <c r="AX600" s="14" t="s">
        <v>72</v>
      </c>
      <c r="AY600" s="214" t="s">
        <v>132</v>
      </c>
    </row>
    <row r="601" spans="1:65" s="14" customFormat="1" ht="11.25">
      <c r="B601" s="204"/>
      <c r="C601" s="205"/>
      <c r="D601" s="195" t="s">
        <v>143</v>
      </c>
      <c r="E601" s="206" t="s">
        <v>19</v>
      </c>
      <c r="F601" s="207" t="s">
        <v>548</v>
      </c>
      <c r="G601" s="205"/>
      <c r="H601" s="208">
        <v>0.71599999999999997</v>
      </c>
      <c r="I601" s="209"/>
      <c r="J601" s="205"/>
      <c r="K601" s="205"/>
      <c r="L601" s="210"/>
      <c r="M601" s="211"/>
      <c r="N601" s="212"/>
      <c r="O601" s="212"/>
      <c r="P601" s="212"/>
      <c r="Q601" s="212"/>
      <c r="R601" s="212"/>
      <c r="S601" s="212"/>
      <c r="T601" s="213"/>
      <c r="AT601" s="214" t="s">
        <v>143</v>
      </c>
      <c r="AU601" s="214" t="s">
        <v>82</v>
      </c>
      <c r="AV601" s="14" t="s">
        <v>82</v>
      </c>
      <c r="AW601" s="14" t="s">
        <v>34</v>
      </c>
      <c r="AX601" s="14" t="s">
        <v>72</v>
      </c>
      <c r="AY601" s="214" t="s">
        <v>132</v>
      </c>
    </row>
    <row r="602" spans="1:65" s="15" customFormat="1" ht="11.25">
      <c r="B602" s="215"/>
      <c r="C602" s="216"/>
      <c r="D602" s="195" t="s">
        <v>143</v>
      </c>
      <c r="E602" s="217" t="s">
        <v>19</v>
      </c>
      <c r="F602" s="218" t="s">
        <v>150</v>
      </c>
      <c r="G602" s="216"/>
      <c r="H602" s="219">
        <v>7.8709999999999996</v>
      </c>
      <c r="I602" s="220"/>
      <c r="J602" s="216"/>
      <c r="K602" s="216"/>
      <c r="L602" s="221"/>
      <c r="M602" s="222"/>
      <c r="N602" s="223"/>
      <c r="O602" s="223"/>
      <c r="P602" s="223"/>
      <c r="Q602" s="223"/>
      <c r="R602" s="223"/>
      <c r="S602" s="223"/>
      <c r="T602" s="224"/>
      <c r="AT602" s="225" t="s">
        <v>143</v>
      </c>
      <c r="AU602" s="225" t="s">
        <v>82</v>
      </c>
      <c r="AV602" s="15" t="s">
        <v>139</v>
      </c>
      <c r="AW602" s="15" t="s">
        <v>34</v>
      </c>
      <c r="AX602" s="15" t="s">
        <v>80</v>
      </c>
      <c r="AY602" s="225" t="s">
        <v>132</v>
      </c>
    </row>
    <row r="603" spans="1:65" s="2" customFormat="1" ht="16.5" customHeight="1">
      <c r="A603" s="36"/>
      <c r="B603" s="37"/>
      <c r="C603" s="175" t="s">
        <v>549</v>
      </c>
      <c r="D603" s="175" t="s">
        <v>134</v>
      </c>
      <c r="E603" s="176" t="s">
        <v>550</v>
      </c>
      <c r="F603" s="177" t="s">
        <v>551</v>
      </c>
      <c r="G603" s="178" t="s">
        <v>137</v>
      </c>
      <c r="H603" s="179">
        <v>63.6</v>
      </c>
      <c r="I603" s="180"/>
      <c r="J603" s="181">
        <f>ROUND(I603*H603,2)</f>
        <v>0</v>
      </c>
      <c r="K603" s="177" t="s">
        <v>138</v>
      </c>
      <c r="L603" s="41"/>
      <c r="M603" s="182" t="s">
        <v>19</v>
      </c>
      <c r="N603" s="183" t="s">
        <v>43</v>
      </c>
      <c r="O603" s="66"/>
      <c r="P603" s="184">
        <f>O603*H603</f>
        <v>0</v>
      </c>
      <c r="Q603" s="184">
        <v>2.7469E-3</v>
      </c>
      <c r="R603" s="184">
        <f>Q603*H603</f>
        <v>0.17470284</v>
      </c>
      <c r="S603" s="184">
        <v>0</v>
      </c>
      <c r="T603" s="185">
        <f>S603*H603</f>
        <v>0</v>
      </c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R603" s="186" t="s">
        <v>139</v>
      </c>
      <c r="AT603" s="186" t="s">
        <v>134</v>
      </c>
      <c r="AU603" s="186" t="s">
        <v>82</v>
      </c>
      <c r="AY603" s="19" t="s">
        <v>132</v>
      </c>
      <c r="BE603" s="187">
        <f>IF(N603="základní",J603,0)</f>
        <v>0</v>
      </c>
      <c r="BF603" s="187">
        <f>IF(N603="snížená",J603,0)</f>
        <v>0</v>
      </c>
      <c r="BG603" s="187">
        <f>IF(N603="zákl. přenesená",J603,0)</f>
        <v>0</v>
      </c>
      <c r="BH603" s="187">
        <f>IF(N603="sníž. přenesená",J603,0)</f>
        <v>0</v>
      </c>
      <c r="BI603" s="187">
        <f>IF(N603="nulová",J603,0)</f>
        <v>0</v>
      </c>
      <c r="BJ603" s="19" t="s">
        <v>80</v>
      </c>
      <c r="BK603" s="187">
        <f>ROUND(I603*H603,2)</f>
        <v>0</v>
      </c>
      <c r="BL603" s="19" t="s">
        <v>139</v>
      </c>
      <c r="BM603" s="186" t="s">
        <v>552</v>
      </c>
    </row>
    <row r="604" spans="1:65" s="2" customFormat="1" ht="11.25">
      <c r="A604" s="36"/>
      <c r="B604" s="37"/>
      <c r="C604" s="38"/>
      <c r="D604" s="188" t="s">
        <v>141</v>
      </c>
      <c r="E604" s="38"/>
      <c r="F604" s="189" t="s">
        <v>553</v>
      </c>
      <c r="G604" s="38"/>
      <c r="H604" s="38"/>
      <c r="I604" s="190"/>
      <c r="J604" s="38"/>
      <c r="K604" s="38"/>
      <c r="L604" s="41"/>
      <c r="M604" s="191"/>
      <c r="N604" s="192"/>
      <c r="O604" s="66"/>
      <c r="P604" s="66"/>
      <c r="Q604" s="66"/>
      <c r="R604" s="66"/>
      <c r="S604" s="66"/>
      <c r="T604" s="67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T604" s="19" t="s">
        <v>141</v>
      </c>
      <c r="AU604" s="19" t="s">
        <v>82</v>
      </c>
    </row>
    <row r="605" spans="1:65" s="13" customFormat="1" ht="11.25">
      <c r="B605" s="193"/>
      <c r="C605" s="194"/>
      <c r="D605" s="195" t="s">
        <v>143</v>
      </c>
      <c r="E605" s="196" t="s">
        <v>19</v>
      </c>
      <c r="F605" s="197" t="s">
        <v>364</v>
      </c>
      <c r="G605" s="194"/>
      <c r="H605" s="196" t="s">
        <v>19</v>
      </c>
      <c r="I605" s="198"/>
      <c r="J605" s="194"/>
      <c r="K605" s="194"/>
      <c r="L605" s="199"/>
      <c r="M605" s="200"/>
      <c r="N605" s="201"/>
      <c r="O605" s="201"/>
      <c r="P605" s="201"/>
      <c r="Q605" s="201"/>
      <c r="R605" s="201"/>
      <c r="S605" s="201"/>
      <c r="T605" s="202"/>
      <c r="AT605" s="203" t="s">
        <v>143</v>
      </c>
      <c r="AU605" s="203" t="s">
        <v>82</v>
      </c>
      <c r="AV605" s="13" t="s">
        <v>80</v>
      </c>
      <c r="AW605" s="13" t="s">
        <v>34</v>
      </c>
      <c r="AX605" s="13" t="s">
        <v>72</v>
      </c>
      <c r="AY605" s="203" t="s">
        <v>132</v>
      </c>
    </row>
    <row r="606" spans="1:65" s="13" customFormat="1" ht="11.25">
      <c r="B606" s="193"/>
      <c r="C606" s="194"/>
      <c r="D606" s="195" t="s">
        <v>143</v>
      </c>
      <c r="E606" s="196" t="s">
        <v>19</v>
      </c>
      <c r="F606" s="197" t="s">
        <v>272</v>
      </c>
      <c r="G606" s="194"/>
      <c r="H606" s="196" t="s">
        <v>19</v>
      </c>
      <c r="I606" s="198"/>
      <c r="J606" s="194"/>
      <c r="K606" s="194"/>
      <c r="L606" s="199"/>
      <c r="M606" s="200"/>
      <c r="N606" s="201"/>
      <c r="O606" s="201"/>
      <c r="P606" s="201"/>
      <c r="Q606" s="201"/>
      <c r="R606" s="201"/>
      <c r="S606" s="201"/>
      <c r="T606" s="202"/>
      <c r="AT606" s="203" t="s">
        <v>143</v>
      </c>
      <c r="AU606" s="203" t="s">
        <v>82</v>
      </c>
      <c r="AV606" s="13" t="s">
        <v>80</v>
      </c>
      <c r="AW606" s="13" t="s">
        <v>34</v>
      </c>
      <c r="AX606" s="13" t="s">
        <v>72</v>
      </c>
      <c r="AY606" s="203" t="s">
        <v>132</v>
      </c>
    </row>
    <row r="607" spans="1:65" s="13" customFormat="1" ht="11.25">
      <c r="B607" s="193"/>
      <c r="C607" s="194"/>
      <c r="D607" s="195" t="s">
        <v>143</v>
      </c>
      <c r="E607" s="196" t="s">
        <v>19</v>
      </c>
      <c r="F607" s="197" t="s">
        <v>544</v>
      </c>
      <c r="G607" s="194"/>
      <c r="H607" s="196" t="s">
        <v>19</v>
      </c>
      <c r="I607" s="198"/>
      <c r="J607" s="194"/>
      <c r="K607" s="194"/>
      <c r="L607" s="199"/>
      <c r="M607" s="200"/>
      <c r="N607" s="201"/>
      <c r="O607" s="201"/>
      <c r="P607" s="201"/>
      <c r="Q607" s="201"/>
      <c r="R607" s="201"/>
      <c r="S607" s="201"/>
      <c r="T607" s="202"/>
      <c r="AT607" s="203" t="s">
        <v>143</v>
      </c>
      <c r="AU607" s="203" t="s">
        <v>82</v>
      </c>
      <c r="AV607" s="13" t="s">
        <v>80</v>
      </c>
      <c r="AW607" s="13" t="s">
        <v>34</v>
      </c>
      <c r="AX607" s="13" t="s">
        <v>72</v>
      </c>
      <c r="AY607" s="203" t="s">
        <v>132</v>
      </c>
    </row>
    <row r="608" spans="1:65" s="14" customFormat="1" ht="11.25">
      <c r="B608" s="204"/>
      <c r="C608" s="205"/>
      <c r="D608" s="195" t="s">
        <v>143</v>
      </c>
      <c r="E608" s="206" t="s">
        <v>19</v>
      </c>
      <c r="F608" s="207" t="s">
        <v>554</v>
      </c>
      <c r="G608" s="205"/>
      <c r="H608" s="208">
        <v>13.8</v>
      </c>
      <c r="I608" s="209"/>
      <c r="J608" s="205"/>
      <c r="K608" s="205"/>
      <c r="L608" s="210"/>
      <c r="M608" s="211"/>
      <c r="N608" s="212"/>
      <c r="O608" s="212"/>
      <c r="P608" s="212"/>
      <c r="Q608" s="212"/>
      <c r="R608" s="212"/>
      <c r="S608" s="212"/>
      <c r="T608" s="213"/>
      <c r="AT608" s="214" t="s">
        <v>143</v>
      </c>
      <c r="AU608" s="214" t="s">
        <v>82</v>
      </c>
      <c r="AV608" s="14" t="s">
        <v>82</v>
      </c>
      <c r="AW608" s="14" t="s">
        <v>34</v>
      </c>
      <c r="AX608" s="14" t="s">
        <v>72</v>
      </c>
      <c r="AY608" s="214" t="s">
        <v>132</v>
      </c>
    </row>
    <row r="609" spans="1:65" s="14" customFormat="1" ht="11.25">
      <c r="B609" s="204"/>
      <c r="C609" s="205"/>
      <c r="D609" s="195" t="s">
        <v>143</v>
      </c>
      <c r="E609" s="206" t="s">
        <v>19</v>
      </c>
      <c r="F609" s="207" t="s">
        <v>554</v>
      </c>
      <c r="G609" s="205"/>
      <c r="H609" s="208">
        <v>13.8</v>
      </c>
      <c r="I609" s="209"/>
      <c r="J609" s="205"/>
      <c r="K609" s="205"/>
      <c r="L609" s="210"/>
      <c r="M609" s="211"/>
      <c r="N609" s="212"/>
      <c r="O609" s="212"/>
      <c r="P609" s="212"/>
      <c r="Q609" s="212"/>
      <c r="R609" s="212"/>
      <c r="S609" s="212"/>
      <c r="T609" s="213"/>
      <c r="AT609" s="214" t="s">
        <v>143</v>
      </c>
      <c r="AU609" s="214" t="s">
        <v>82</v>
      </c>
      <c r="AV609" s="14" t="s">
        <v>82</v>
      </c>
      <c r="AW609" s="14" t="s">
        <v>34</v>
      </c>
      <c r="AX609" s="14" t="s">
        <v>72</v>
      </c>
      <c r="AY609" s="214" t="s">
        <v>132</v>
      </c>
    </row>
    <row r="610" spans="1:65" s="14" customFormat="1" ht="11.25">
      <c r="B610" s="204"/>
      <c r="C610" s="205"/>
      <c r="D610" s="195" t="s">
        <v>143</v>
      </c>
      <c r="E610" s="206" t="s">
        <v>19</v>
      </c>
      <c r="F610" s="207" t="s">
        <v>555</v>
      </c>
      <c r="G610" s="205"/>
      <c r="H610" s="208">
        <v>36</v>
      </c>
      <c r="I610" s="209"/>
      <c r="J610" s="205"/>
      <c r="K610" s="205"/>
      <c r="L610" s="210"/>
      <c r="M610" s="211"/>
      <c r="N610" s="212"/>
      <c r="O610" s="212"/>
      <c r="P610" s="212"/>
      <c r="Q610" s="212"/>
      <c r="R610" s="212"/>
      <c r="S610" s="212"/>
      <c r="T610" s="213"/>
      <c r="AT610" s="214" t="s">
        <v>143</v>
      </c>
      <c r="AU610" s="214" t="s">
        <v>82</v>
      </c>
      <c r="AV610" s="14" t="s">
        <v>82</v>
      </c>
      <c r="AW610" s="14" t="s">
        <v>34</v>
      </c>
      <c r="AX610" s="14" t="s">
        <v>72</v>
      </c>
      <c r="AY610" s="214" t="s">
        <v>132</v>
      </c>
    </row>
    <row r="611" spans="1:65" s="15" customFormat="1" ht="11.25">
      <c r="B611" s="215"/>
      <c r="C611" s="216"/>
      <c r="D611" s="195" t="s">
        <v>143</v>
      </c>
      <c r="E611" s="217" t="s">
        <v>19</v>
      </c>
      <c r="F611" s="218" t="s">
        <v>150</v>
      </c>
      <c r="G611" s="216"/>
      <c r="H611" s="219">
        <v>63.6</v>
      </c>
      <c r="I611" s="220"/>
      <c r="J611" s="216"/>
      <c r="K611" s="216"/>
      <c r="L611" s="221"/>
      <c r="M611" s="222"/>
      <c r="N611" s="223"/>
      <c r="O611" s="223"/>
      <c r="P611" s="223"/>
      <c r="Q611" s="223"/>
      <c r="R611" s="223"/>
      <c r="S611" s="223"/>
      <c r="T611" s="224"/>
      <c r="AT611" s="225" t="s">
        <v>143</v>
      </c>
      <c r="AU611" s="225" t="s">
        <v>82</v>
      </c>
      <c r="AV611" s="15" t="s">
        <v>139</v>
      </c>
      <c r="AW611" s="15" t="s">
        <v>34</v>
      </c>
      <c r="AX611" s="15" t="s">
        <v>80</v>
      </c>
      <c r="AY611" s="225" t="s">
        <v>132</v>
      </c>
    </row>
    <row r="612" spans="1:65" s="2" customFormat="1" ht="16.5" customHeight="1">
      <c r="A612" s="36"/>
      <c r="B612" s="37"/>
      <c r="C612" s="175" t="s">
        <v>556</v>
      </c>
      <c r="D612" s="175" t="s">
        <v>134</v>
      </c>
      <c r="E612" s="176" t="s">
        <v>557</v>
      </c>
      <c r="F612" s="177" t="s">
        <v>558</v>
      </c>
      <c r="G612" s="178" t="s">
        <v>137</v>
      </c>
      <c r="H612" s="179">
        <v>63.6</v>
      </c>
      <c r="I612" s="180"/>
      <c r="J612" s="181">
        <f>ROUND(I612*H612,2)</f>
        <v>0</v>
      </c>
      <c r="K612" s="177" t="s">
        <v>138</v>
      </c>
      <c r="L612" s="41"/>
      <c r="M612" s="182" t="s">
        <v>19</v>
      </c>
      <c r="N612" s="183" t="s">
        <v>43</v>
      </c>
      <c r="O612" s="66"/>
      <c r="P612" s="184">
        <f>O612*H612</f>
        <v>0</v>
      </c>
      <c r="Q612" s="184">
        <v>0</v>
      </c>
      <c r="R612" s="184">
        <f>Q612*H612</f>
        <v>0</v>
      </c>
      <c r="S612" s="184">
        <v>0</v>
      </c>
      <c r="T612" s="185">
        <f>S612*H612</f>
        <v>0</v>
      </c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R612" s="186" t="s">
        <v>139</v>
      </c>
      <c r="AT612" s="186" t="s">
        <v>134</v>
      </c>
      <c r="AU612" s="186" t="s">
        <v>82</v>
      </c>
      <c r="AY612" s="19" t="s">
        <v>132</v>
      </c>
      <c r="BE612" s="187">
        <f>IF(N612="základní",J612,0)</f>
        <v>0</v>
      </c>
      <c r="BF612" s="187">
        <f>IF(N612="snížená",J612,0)</f>
        <v>0</v>
      </c>
      <c r="BG612" s="187">
        <f>IF(N612="zákl. přenesená",J612,0)</f>
        <v>0</v>
      </c>
      <c r="BH612" s="187">
        <f>IF(N612="sníž. přenesená",J612,0)</f>
        <v>0</v>
      </c>
      <c r="BI612" s="187">
        <f>IF(N612="nulová",J612,0)</f>
        <v>0</v>
      </c>
      <c r="BJ612" s="19" t="s">
        <v>80</v>
      </c>
      <c r="BK612" s="187">
        <f>ROUND(I612*H612,2)</f>
        <v>0</v>
      </c>
      <c r="BL612" s="19" t="s">
        <v>139</v>
      </c>
      <c r="BM612" s="186" t="s">
        <v>559</v>
      </c>
    </row>
    <row r="613" spans="1:65" s="2" customFormat="1" ht="11.25">
      <c r="A613" s="36"/>
      <c r="B613" s="37"/>
      <c r="C613" s="38"/>
      <c r="D613" s="188" t="s">
        <v>141</v>
      </c>
      <c r="E613" s="38"/>
      <c r="F613" s="189" t="s">
        <v>560</v>
      </c>
      <c r="G613" s="38"/>
      <c r="H613" s="38"/>
      <c r="I613" s="190"/>
      <c r="J613" s="38"/>
      <c r="K613" s="38"/>
      <c r="L613" s="41"/>
      <c r="M613" s="191"/>
      <c r="N613" s="192"/>
      <c r="O613" s="66"/>
      <c r="P613" s="66"/>
      <c r="Q613" s="66"/>
      <c r="R613" s="66"/>
      <c r="S613" s="66"/>
      <c r="T613" s="67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T613" s="19" t="s">
        <v>141</v>
      </c>
      <c r="AU613" s="19" t="s">
        <v>82</v>
      </c>
    </row>
    <row r="614" spans="1:65" s="2" customFormat="1" ht="24.2" customHeight="1">
      <c r="A614" s="36"/>
      <c r="B614" s="37"/>
      <c r="C614" s="175" t="s">
        <v>561</v>
      </c>
      <c r="D614" s="175" t="s">
        <v>134</v>
      </c>
      <c r="E614" s="176" t="s">
        <v>562</v>
      </c>
      <c r="F614" s="177" t="s">
        <v>563</v>
      </c>
      <c r="G614" s="178" t="s">
        <v>263</v>
      </c>
      <c r="H614" s="179">
        <v>0.10199999999999999</v>
      </c>
      <c r="I614" s="180"/>
      <c r="J614" s="181">
        <f>ROUND(I614*H614,2)</f>
        <v>0</v>
      </c>
      <c r="K614" s="177" t="s">
        <v>138</v>
      </c>
      <c r="L614" s="41"/>
      <c r="M614" s="182" t="s">
        <v>19</v>
      </c>
      <c r="N614" s="183" t="s">
        <v>43</v>
      </c>
      <c r="O614" s="66"/>
      <c r="P614" s="184">
        <f>O614*H614</f>
        <v>0</v>
      </c>
      <c r="Q614" s="184">
        <v>1.0627727796999999</v>
      </c>
      <c r="R614" s="184">
        <f>Q614*H614</f>
        <v>0.10840282352939999</v>
      </c>
      <c r="S614" s="184">
        <v>0</v>
      </c>
      <c r="T614" s="185">
        <f>S614*H614</f>
        <v>0</v>
      </c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R614" s="186" t="s">
        <v>139</v>
      </c>
      <c r="AT614" s="186" t="s">
        <v>134</v>
      </c>
      <c r="AU614" s="186" t="s">
        <v>82</v>
      </c>
      <c r="AY614" s="19" t="s">
        <v>132</v>
      </c>
      <c r="BE614" s="187">
        <f>IF(N614="základní",J614,0)</f>
        <v>0</v>
      </c>
      <c r="BF614" s="187">
        <f>IF(N614="snížená",J614,0)</f>
        <v>0</v>
      </c>
      <c r="BG614" s="187">
        <f>IF(N614="zákl. přenesená",J614,0)</f>
        <v>0</v>
      </c>
      <c r="BH614" s="187">
        <f>IF(N614="sníž. přenesená",J614,0)</f>
        <v>0</v>
      </c>
      <c r="BI614" s="187">
        <f>IF(N614="nulová",J614,0)</f>
        <v>0</v>
      </c>
      <c r="BJ614" s="19" t="s">
        <v>80</v>
      </c>
      <c r="BK614" s="187">
        <f>ROUND(I614*H614,2)</f>
        <v>0</v>
      </c>
      <c r="BL614" s="19" t="s">
        <v>139</v>
      </c>
      <c r="BM614" s="186" t="s">
        <v>564</v>
      </c>
    </row>
    <row r="615" spans="1:65" s="2" customFormat="1" ht="11.25">
      <c r="A615" s="36"/>
      <c r="B615" s="37"/>
      <c r="C615" s="38"/>
      <c r="D615" s="188" t="s">
        <v>141</v>
      </c>
      <c r="E615" s="38"/>
      <c r="F615" s="189" t="s">
        <v>565</v>
      </c>
      <c r="G615" s="38"/>
      <c r="H615" s="38"/>
      <c r="I615" s="190"/>
      <c r="J615" s="38"/>
      <c r="K615" s="38"/>
      <c r="L615" s="41"/>
      <c r="M615" s="191"/>
      <c r="N615" s="192"/>
      <c r="O615" s="66"/>
      <c r="P615" s="66"/>
      <c r="Q615" s="66"/>
      <c r="R615" s="66"/>
      <c r="S615" s="66"/>
      <c r="T615" s="67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T615" s="19" t="s">
        <v>141</v>
      </c>
      <c r="AU615" s="19" t="s">
        <v>82</v>
      </c>
    </row>
    <row r="616" spans="1:65" s="13" customFormat="1" ht="11.25">
      <c r="B616" s="193"/>
      <c r="C616" s="194"/>
      <c r="D616" s="195" t="s">
        <v>143</v>
      </c>
      <c r="E616" s="196" t="s">
        <v>19</v>
      </c>
      <c r="F616" s="197" t="s">
        <v>364</v>
      </c>
      <c r="G616" s="194"/>
      <c r="H616" s="196" t="s">
        <v>19</v>
      </c>
      <c r="I616" s="198"/>
      <c r="J616" s="194"/>
      <c r="K616" s="194"/>
      <c r="L616" s="199"/>
      <c r="M616" s="200"/>
      <c r="N616" s="201"/>
      <c r="O616" s="201"/>
      <c r="P616" s="201"/>
      <c r="Q616" s="201"/>
      <c r="R616" s="201"/>
      <c r="S616" s="201"/>
      <c r="T616" s="202"/>
      <c r="AT616" s="203" t="s">
        <v>143</v>
      </c>
      <c r="AU616" s="203" t="s">
        <v>82</v>
      </c>
      <c r="AV616" s="13" t="s">
        <v>80</v>
      </c>
      <c r="AW616" s="13" t="s">
        <v>34</v>
      </c>
      <c r="AX616" s="13" t="s">
        <v>72</v>
      </c>
      <c r="AY616" s="203" t="s">
        <v>132</v>
      </c>
    </row>
    <row r="617" spans="1:65" s="13" customFormat="1" ht="11.25">
      <c r="B617" s="193"/>
      <c r="C617" s="194"/>
      <c r="D617" s="195" t="s">
        <v>143</v>
      </c>
      <c r="E617" s="196" t="s">
        <v>19</v>
      </c>
      <c r="F617" s="197" t="s">
        <v>272</v>
      </c>
      <c r="G617" s="194"/>
      <c r="H617" s="196" t="s">
        <v>19</v>
      </c>
      <c r="I617" s="198"/>
      <c r="J617" s="194"/>
      <c r="K617" s="194"/>
      <c r="L617" s="199"/>
      <c r="M617" s="200"/>
      <c r="N617" s="201"/>
      <c r="O617" s="201"/>
      <c r="P617" s="201"/>
      <c r="Q617" s="201"/>
      <c r="R617" s="201"/>
      <c r="S617" s="201"/>
      <c r="T617" s="202"/>
      <c r="AT617" s="203" t="s">
        <v>143</v>
      </c>
      <c r="AU617" s="203" t="s">
        <v>82</v>
      </c>
      <c r="AV617" s="13" t="s">
        <v>80</v>
      </c>
      <c r="AW617" s="13" t="s">
        <v>34</v>
      </c>
      <c r="AX617" s="13" t="s">
        <v>72</v>
      </c>
      <c r="AY617" s="203" t="s">
        <v>132</v>
      </c>
    </row>
    <row r="618" spans="1:65" s="13" customFormat="1" ht="11.25">
      <c r="B618" s="193"/>
      <c r="C618" s="194"/>
      <c r="D618" s="195" t="s">
        <v>143</v>
      </c>
      <c r="E618" s="196" t="s">
        <v>19</v>
      </c>
      <c r="F618" s="197" t="s">
        <v>566</v>
      </c>
      <c r="G618" s="194"/>
      <c r="H618" s="196" t="s">
        <v>19</v>
      </c>
      <c r="I618" s="198"/>
      <c r="J618" s="194"/>
      <c r="K618" s="194"/>
      <c r="L618" s="199"/>
      <c r="M618" s="200"/>
      <c r="N618" s="201"/>
      <c r="O618" s="201"/>
      <c r="P618" s="201"/>
      <c r="Q618" s="201"/>
      <c r="R618" s="201"/>
      <c r="S618" s="201"/>
      <c r="T618" s="202"/>
      <c r="AT618" s="203" t="s">
        <v>143</v>
      </c>
      <c r="AU618" s="203" t="s">
        <v>82</v>
      </c>
      <c r="AV618" s="13" t="s">
        <v>80</v>
      </c>
      <c r="AW618" s="13" t="s">
        <v>34</v>
      </c>
      <c r="AX618" s="13" t="s">
        <v>72</v>
      </c>
      <c r="AY618" s="203" t="s">
        <v>132</v>
      </c>
    </row>
    <row r="619" spans="1:65" s="13" customFormat="1" ht="11.25">
      <c r="B619" s="193"/>
      <c r="C619" s="194"/>
      <c r="D619" s="195" t="s">
        <v>143</v>
      </c>
      <c r="E619" s="196" t="s">
        <v>19</v>
      </c>
      <c r="F619" s="197" t="s">
        <v>364</v>
      </c>
      <c r="G619" s="194"/>
      <c r="H619" s="196" t="s">
        <v>19</v>
      </c>
      <c r="I619" s="198"/>
      <c r="J619" s="194"/>
      <c r="K619" s="194"/>
      <c r="L619" s="199"/>
      <c r="M619" s="200"/>
      <c r="N619" s="201"/>
      <c r="O619" s="201"/>
      <c r="P619" s="201"/>
      <c r="Q619" s="201"/>
      <c r="R619" s="201"/>
      <c r="S619" s="201"/>
      <c r="T619" s="202"/>
      <c r="AT619" s="203" t="s">
        <v>143</v>
      </c>
      <c r="AU619" s="203" t="s">
        <v>82</v>
      </c>
      <c r="AV619" s="13" t="s">
        <v>80</v>
      </c>
      <c r="AW619" s="13" t="s">
        <v>34</v>
      </c>
      <c r="AX619" s="13" t="s">
        <v>72</v>
      </c>
      <c r="AY619" s="203" t="s">
        <v>132</v>
      </c>
    </row>
    <row r="620" spans="1:65" s="13" customFormat="1" ht="11.25">
      <c r="B620" s="193"/>
      <c r="C620" s="194"/>
      <c r="D620" s="195" t="s">
        <v>143</v>
      </c>
      <c r="E620" s="196" t="s">
        <v>19</v>
      </c>
      <c r="F620" s="197" t="s">
        <v>272</v>
      </c>
      <c r="G620" s="194"/>
      <c r="H620" s="196" t="s">
        <v>19</v>
      </c>
      <c r="I620" s="198"/>
      <c r="J620" s="194"/>
      <c r="K620" s="194"/>
      <c r="L620" s="199"/>
      <c r="M620" s="200"/>
      <c r="N620" s="201"/>
      <c r="O620" s="201"/>
      <c r="P620" s="201"/>
      <c r="Q620" s="201"/>
      <c r="R620" s="201"/>
      <c r="S620" s="201"/>
      <c r="T620" s="202"/>
      <c r="AT620" s="203" t="s">
        <v>143</v>
      </c>
      <c r="AU620" s="203" t="s">
        <v>82</v>
      </c>
      <c r="AV620" s="13" t="s">
        <v>80</v>
      </c>
      <c r="AW620" s="13" t="s">
        <v>34</v>
      </c>
      <c r="AX620" s="13" t="s">
        <v>72</v>
      </c>
      <c r="AY620" s="203" t="s">
        <v>132</v>
      </c>
    </row>
    <row r="621" spans="1:65" s="13" customFormat="1" ht="11.25">
      <c r="B621" s="193"/>
      <c r="C621" s="194"/>
      <c r="D621" s="195" t="s">
        <v>143</v>
      </c>
      <c r="E621" s="196" t="s">
        <v>19</v>
      </c>
      <c r="F621" s="197" t="s">
        <v>544</v>
      </c>
      <c r="G621" s="194"/>
      <c r="H621" s="196" t="s">
        <v>19</v>
      </c>
      <c r="I621" s="198"/>
      <c r="J621" s="194"/>
      <c r="K621" s="194"/>
      <c r="L621" s="199"/>
      <c r="M621" s="200"/>
      <c r="N621" s="201"/>
      <c r="O621" s="201"/>
      <c r="P621" s="201"/>
      <c r="Q621" s="201"/>
      <c r="R621" s="201"/>
      <c r="S621" s="201"/>
      <c r="T621" s="202"/>
      <c r="AT621" s="203" t="s">
        <v>143</v>
      </c>
      <c r="AU621" s="203" t="s">
        <v>82</v>
      </c>
      <c r="AV621" s="13" t="s">
        <v>80</v>
      </c>
      <c r="AW621" s="13" t="s">
        <v>34</v>
      </c>
      <c r="AX621" s="13" t="s">
        <v>72</v>
      </c>
      <c r="AY621" s="203" t="s">
        <v>132</v>
      </c>
    </row>
    <row r="622" spans="1:65" s="14" customFormat="1" ht="11.25">
      <c r="B622" s="204"/>
      <c r="C622" s="205"/>
      <c r="D622" s="195" t="s">
        <v>143</v>
      </c>
      <c r="E622" s="206" t="s">
        <v>19</v>
      </c>
      <c r="F622" s="207" t="s">
        <v>567</v>
      </c>
      <c r="G622" s="205"/>
      <c r="H622" s="208">
        <v>2.1999999999999999E-2</v>
      </c>
      <c r="I622" s="209"/>
      <c r="J622" s="205"/>
      <c r="K622" s="205"/>
      <c r="L622" s="210"/>
      <c r="M622" s="211"/>
      <c r="N622" s="212"/>
      <c r="O622" s="212"/>
      <c r="P622" s="212"/>
      <c r="Q622" s="212"/>
      <c r="R622" s="212"/>
      <c r="S622" s="212"/>
      <c r="T622" s="213"/>
      <c r="AT622" s="214" t="s">
        <v>143</v>
      </c>
      <c r="AU622" s="214" t="s">
        <v>82</v>
      </c>
      <c r="AV622" s="14" t="s">
        <v>82</v>
      </c>
      <c r="AW622" s="14" t="s">
        <v>34</v>
      </c>
      <c r="AX622" s="14" t="s">
        <v>72</v>
      </c>
      <c r="AY622" s="214" t="s">
        <v>132</v>
      </c>
    </row>
    <row r="623" spans="1:65" s="14" customFormat="1" ht="11.25">
      <c r="B623" s="204"/>
      <c r="C623" s="205"/>
      <c r="D623" s="195" t="s">
        <v>143</v>
      </c>
      <c r="E623" s="206" t="s">
        <v>19</v>
      </c>
      <c r="F623" s="207" t="s">
        <v>568</v>
      </c>
      <c r="G623" s="205"/>
      <c r="H623" s="208">
        <v>1.4999999999999999E-2</v>
      </c>
      <c r="I623" s="209"/>
      <c r="J623" s="205"/>
      <c r="K623" s="205"/>
      <c r="L623" s="210"/>
      <c r="M623" s="211"/>
      <c r="N623" s="212"/>
      <c r="O623" s="212"/>
      <c r="P623" s="212"/>
      <c r="Q623" s="212"/>
      <c r="R623" s="212"/>
      <c r="S623" s="212"/>
      <c r="T623" s="213"/>
      <c r="AT623" s="214" t="s">
        <v>143</v>
      </c>
      <c r="AU623" s="214" t="s">
        <v>82</v>
      </c>
      <c r="AV623" s="14" t="s">
        <v>82</v>
      </c>
      <c r="AW623" s="14" t="s">
        <v>34</v>
      </c>
      <c r="AX623" s="14" t="s">
        <v>72</v>
      </c>
      <c r="AY623" s="214" t="s">
        <v>132</v>
      </c>
    </row>
    <row r="624" spans="1:65" s="14" customFormat="1" ht="11.25">
      <c r="B624" s="204"/>
      <c r="C624" s="205"/>
      <c r="D624" s="195" t="s">
        <v>143</v>
      </c>
      <c r="E624" s="206" t="s">
        <v>19</v>
      </c>
      <c r="F624" s="207" t="s">
        <v>569</v>
      </c>
      <c r="G624" s="205"/>
      <c r="H624" s="208">
        <v>4.8000000000000001E-2</v>
      </c>
      <c r="I624" s="209"/>
      <c r="J624" s="205"/>
      <c r="K624" s="205"/>
      <c r="L624" s="210"/>
      <c r="M624" s="211"/>
      <c r="N624" s="212"/>
      <c r="O624" s="212"/>
      <c r="P624" s="212"/>
      <c r="Q624" s="212"/>
      <c r="R624" s="212"/>
      <c r="S624" s="212"/>
      <c r="T624" s="213"/>
      <c r="AT624" s="214" t="s">
        <v>143</v>
      </c>
      <c r="AU624" s="214" t="s">
        <v>82</v>
      </c>
      <c r="AV624" s="14" t="s">
        <v>82</v>
      </c>
      <c r="AW624" s="14" t="s">
        <v>34</v>
      </c>
      <c r="AX624" s="14" t="s">
        <v>72</v>
      </c>
      <c r="AY624" s="214" t="s">
        <v>132</v>
      </c>
    </row>
    <row r="625" spans="1:65" s="14" customFormat="1" ht="11.25">
      <c r="B625" s="204"/>
      <c r="C625" s="205"/>
      <c r="D625" s="195" t="s">
        <v>143</v>
      </c>
      <c r="E625" s="206" t="s">
        <v>19</v>
      </c>
      <c r="F625" s="207" t="s">
        <v>570</v>
      </c>
      <c r="G625" s="205"/>
      <c r="H625" s="208">
        <v>1.7000000000000001E-2</v>
      </c>
      <c r="I625" s="209"/>
      <c r="J625" s="205"/>
      <c r="K625" s="205"/>
      <c r="L625" s="210"/>
      <c r="M625" s="211"/>
      <c r="N625" s="212"/>
      <c r="O625" s="212"/>
      <c r="P625" s="212"/>
      <c r="Q625" s="212"/>
      <c r="R625" s="212"/>
      <c r="S625" s="212"/>
      <c r="T625" s="213"/>
      <c r="AT625" s="214" t="s">
        <v>143</v>
      </c>
      <c r="AU625" s="214" t="s">
        <v>82</v>
      </c>
      <c r="AV625" s="14" t="s">
        <v>82</v>
      </c>
      <c r="AW625" s="14" t="s">
        <v>34</v>
      </c>
      <c r="AX625" s="14" t="s">
        <v>72</v>
      </c>
      <c r="AY625" s="214" t="s">
        <v>132</v>
      </c>
    </row>
    <row r="626" spans="1:65" s="15" customFormat="1" ht="11.25">
      <c r="B626" s="215"/>
      <c r="C626" s="216"/>
      <c r="D626" s="195" t="s">
        <v>143</v>
      </c>
      <c r="E626" s="217" t="s">
        <v>19</v>
      </c>
      <c r="F626" s="218" t="s">
        <v>150</v>
      </c>
      <c r="G626" s="216"/>
      <c r="H626" s="219">
        <v>0.10199999999999999</v>
      </c>
      <c r="I626" s="220"/>
      <c r="J626" s="216"/>
      <c r="K626" s="216"/>
      <c r="L626" s="221"/>
      <c r="M626" s="222"/>
      <c r="N626" s="223"/>
      <c r="O626" s="223"/>
      <c r="P626" s="223"/>
      <c r="Q626" s="223"/>
      <c r="R626" s="223"/>
      <c r="S626" s="223"/>
      <c r="T626" s="224"/>
      <c r="AT626" s="225" t="s">
        <v>143</v>
      </c>
      <c r="AU626" s="225" t="s">
        <v>82</v>
      </c>
      <c r="AV626" s="15" t="s">
        <v>139</v>
      </c>
      <c r="AW626" s="15" t="s">
        <v>34</v>
      </c>
      <c r="AX626" s="15" t="s">
        <v>80</v>
      </c>
      <c r="AY626" s="225" t="s">
        <v>132</v>
      </c>
    </row>
    <row r="627" spans="1:65" s="2" customFormat="1" ht="16.5" customHeight="1">
      <c r="A627" s="36"/>
      <c r="B627" s="37"/>
      <c r="C627" s="175" t="s">
        <v>571</v>
      </c>
      <c r="D627" s="175" t="s">
        <v>134</v>
      </c>
      <c r="E627" s="176" t="s">
        <v>572</v>
      </c>
      <c r="F627" s="177" t="s">
        <v>573</v>
      </c>
      <c r="G627" s="178" t="s">
        <v>574</v>
      </c>
      <c r="H627" s="179">
        <v>2</v>
      </c>
      <c r="I627" s="180"/>
      <c r="J627" s="181">
        <f>ROUND(I627*H627,2)</f>
        <v>0</v>
      </c>
      <c r="K627" s="177" t="s">
        <v>138</v>
      </c>
      <c r="L627" s="41"/>
      <c r="M627" s="182" t="s">
        <v>19</v>
      </c>
      <c r="N627" s="183" t="s">
        <v>43</v>
      </c>
      <c r="O627" s="66"/>
      <c r="P627" s="184">
        <f>O627*H627</f>
        <v>0</v>
      </c>
      <c r="Q627" s="184">
        <v>6.8820000000000001E-3</v>
      </c>
      <c r="R627" s="184">
        <f>Q627*H627</f>
        <v>1.3764E-2</v>
      </c>
      <c r="S627" s="184">
        <v>0</v>
      </c>
      <c r="T627" s="185">
        <f>S627*H627</f>
        <v>0</v>
      </c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R627" s="186" t="s">
        <v>139</v>
      </c>
      <c r="AT627" s="186" t="s">
        <v>134</v>
      </c>
      <c r="AU627" s="186" t="s">
        <v>82</v>
      </c>
      <c r="AY627" s="19" t="s">
        <v>132</v>
      </c>
      <c r="BE627" s="187">
        <f>IF(N627="základní",J627,0)</f>
        <v>0</v>
      </c>
      <c r="BF627" s="187">
        <f>IF(N627="snížená",J627,0)</f>
        <v>0</v>
      </c>
      <c r="BG627" s="187">
        <f>IF(N627="zákl. přenesená",J627,0)</f>
        <v>0</v>
      </c>
      <c r="BH627" s="187">
        <f>IF(N627="sníž. přenesená",J627,0)</f>
        <v>0</v>
      </c>
      <c r="BI627" s="187">
        <f>IF(N627="nulová",J627,0)</f>
        <v>0</v>
      </c>
      <c r="BJ627" s="19" t="s">
        <v>80</v>
      </c>
      <c r="BK627" s="187">
        <f>ROUND(I627*H627,2)</f>
        <v>0</v>
      </c>
      <c r="BL627" s="19" t="s">
        <v>139</v>
      </c>
      <c r="BM627" s="186" t="s">
        <v>575</v>
      </c>
    </row>
    <row r="628" spans="1:65" s="2" customFormat="1" ht="11.25">
      <c r="A628" s="36"/>
      <c r="B628" s="37"/>
      <c r="C628" s="38"/>
      <c r="D628" s="188" t="s">
        <v>141</v>
      </c>
      <c r="E628" s="38"/>
      <c r="F628" s="189" t="s">
        <v>576</v>
      </c>
      <c r="G628" s="38"/>
      <c r="H628" s="38"/>
      <c r="I628" s="190"/>
      <c r="J628" s="38"/>
      <c r="K628" s="38"/>
      <c r="L628" s="41"/>
      <c r="M628" s="191"/>
      <c r="N628" s="192"/>
      <c r="O628" s="66"/>
      <c r="P628" s="66"/>
      <c r="Q628" s="66"/>
      <c r="R628" s="66"/>
      <c r="S628" s="66"/>
      <c r="T628" s="67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T628" s="19" t="s">
        <v>141</v>
      </c>
      <c r="AU628" s="19" t="s">
        <v>82</v>
      </c>
    </row>
    <row r="629" spans="1:65" s="13" customFormat="1" ht="11.25">
      <c r="B629" s="193"/>
      <c r="C629" s="194"/>
      <c r="D629" s="195" t="s">
        <v>143</v>
      </c>
      <c r="E629" s="196" t="s">
        <v>19</v>
      </c>
      <c r="F629" s="197" t="s">
        <v>334</v>
      </c>
      <c r="G629" s="194"/>
      <c r="H629" s="196" t="s">
        <v>19</v>
      </c>
      <c r="I629" s="198"/>
      <c r="J629" s="194"/>
      <c r="K629" s="194"/>
      <c r="L629" s="199"/>
      <c r="M629" s="200"/>
      <c r="N629" s="201"/>
      <c r="O629" s="201"/>
      <c r="P629" s="201"/>
      <c r="Q629" s="201"/>
      <c r="R629" s="201"/>
      <c r="S629" s="201"/>
      <c r="T629" s="202"/>
      <c r="AT629" s="203" t="s">
        <v>143</v>
      </c>
      <c r="AU629" s="203" t="s">
        <v>82</v>
      </c>
      <c r="AV629" s="13" t="s">
        <v>80</v>
      </c>
      <c r="AW629" s="13" t="s">
        <v>34</v>
      </c>
      <c r="AX629" s="13" t="s">
        <v>72</v>
      </c>
      <c r="AY629" s="203" t="s">
        <v>132</v>
      </c>
    </row>
    <row r="630" spans="1:65" s="13" customFormat="1" ht="11.25">
      <c r="B630" s="193"/>
      <c r="C630" s="194"/>
      <c r="D630" s="195" t="s">
        <v>143</v>
      </c>
      <c r="E630" s="196" t="s">
        <v>19</v>
      </c>
      <c r="F630" s="197" t="s">
        <v>335</v>
      </c>
      <c r="G630" s="194"/>
      <c r="H630" s="196" t="s">
        <v>19</v>
      </c>
      <c r="I630" s="198"/>
      <c r="J630" s="194"/>
      <c r="K630" s="194"/>
      <c r="L630" s="199"/>
      <c r="M630" s="200"/>
      <c r="N630" s="201"/>
      <c r="O630" s="201"/>
      <c r="P630" s="201"/>
      <c r="Q630" s="201"/>
      <c r="R630" s="201"/>
      <c r="S630" s="201"/>
      <c r="T630" s="202"/>
      <c r="AT630" s="203" t="s">
        <v>143</v>
      </c>
      <c r="AU630" s="203" t="s">
        <v>82</v>
      </c>
      <c r="AV630" s="13" t="s">
        <v>80</v>
      </c>
      <c r="AW630" s="13" t="s">
        <v>34</v>
      </c>
      <c r="AX630" s="13" t="s">
        <v>72</v>
      </c>
      <c r="AY630" s="203" t="s">
        <v>132</v>
      </c>
    </row>
    <row r="631" spans="1:65" s="13" customFormat="1" ht="11.25">
      <c r="B631" s="193"/>
      <c r="C631" s="194"/>
      <c r="D631" s="195" t="s">
        <v>143</v>
      </c>
      <c r="E631" s="196" t="s">
        <v>19</v>
      </c>
      <c r="F631" s="197" t="s">
        <v>395</v>
      </c>
      <c r="G631" s="194"/>
      <c r="H631" s="196" t="s">
        <v>19</v>
      </c>
      <c r="I631" s="198"/>
      <c r="J631" s="194"/>
      <c r="K631" s="194"/>
      <c r="L631" s="199"/>
      <c r="M631" s="200"/>
      <c r="N631" s="201"/>
      <c r="O631" s="201"/>
      <c r="P631" s="201"/>
      <c r="Q631" s="201"/>
      <c r="R631" s="201"/>
      <c r="S631" s="201"/>
      <c r="T631" s="202"/>
      <c r="AT631" s="203" t="s">
        <v>143</v>
      </c>
      <c r="AU631" s="203" t="s">
        <v>82</v>
      </c>
      <c r="AV631" s="13" t="s">
        <v>80</v>
      </c>
      <c r="AW631" s="13" t="s">
        <v>34</v>
      </c>
      <c r="AX631" s="13" t="s">
        <v>72</v>
      </c>
      <c r="AY631" s="203" t="s">
        <v>132</v>
      </c>
    </row>
    <row r="632" spans="1:65" s="14" customFormat="1" ht="11.25">
      <c r="B632" s="204"/>
      <c r="C632" s="205"/>
      <c r="D632" s="195" t="s">
        <v>143</v>
      </c>
      <c r="E632" s="206" t="s">
        <v>19</v>
      </c>
      <c r="F632" s="207" t="s">
        <v>82</v>
      </c>
      <c r="G632" s="205"/>
      <c r="H632" s="208">
        <v>2</v>
      </c>
      <c r="I632" s="209"/>
      <c r="J632" s="205"/>
      <c r="K632" s="205"/>
      <c r="L632" s="210"/>
      <c r="M632" s="211"/>
      <c r="N632" s="212"/>
      <c r="O632" s="212"/>
      <c r="P632" s="212"/>
      <c r="Q632" s="212"/>
      <c r="R632" s="212"/>
      <c r="S632" s="212"/>
      <c r="T632" s="213"/>
      <c r="AT632" s="214" t="s">
        <v>143</v>
      </c>
      <c r="AU632" s="214" t="s">
        <v>82</v>
      </c>
      <c r="AV632" s="14" t="s">
        <v>82</v>
      </c>
      <c r="AW632" s="14" t="s">
        <v>34</v>
      </c>
      <c r="AX632" s="14" t="s">
        <v>72</v>
      </c>
      <c r="AY632" s="214" t="s">
        <v>132</v>
      </c>
    </row>
    <row r="633" spans="1:65" s="15" customFormat="1" ht="11.25">
      <c r="B633" s="215"/>
      <c r="C633" s="216"/>
      <c r="D633" s="195" t="s">
        <v>143</v>
      </c>
      <c r="E633" s="217" t="s">
        <v>19</v>
      </c>
      <c r="F633" s="218" t="s">
        <v>150</v>
      </c>
      <c r="G633" s="216"/>
      <c r="H633" s="219">
        <v>2</v>
      </c>
      <c r="I633" s="220"/>
      <c r="J633" s="216"/>
      <c r="K633" s="216"/>
      <c r="L633" s="221"/>
      <c r="M633" s="222"/>
      <c r="N633" s="223"/>
      <c r="O633" s="223"/>
      <c r="P633" s="223"/>
      <c r="Q633" s="223"/>
      <c r="R633" s="223"/>
      <c r="S633" s="223"/>
      <c r="T633" s="224"/>
      <c r="AT633" s="225" t="s">
        <v>143</v>
      </c>
      <c r="AU633" s="225" t="s">
        <v>82</v>
      </c>
      <c r="AV633" s="15" t="s">
        <v>139</v>
      </c>
      <c r="AW633" s="15" t="s">
        <v>34</v>
      </c>
      <c r="AX633" s="15" t="s">
        <v>80</v>
      </c>
      <c r="AY633" s="225" t="s">
        <v>132</v>
      </c>
    </row>
    <row r="634" spans="1:65" s="2" customFormat="1" ht="16.5" customHeight="1">
      <c r="A634" s="36"/>
      <c r="B634" s="37"/>
      <c r="C634" s="237" t="s">
        <v>577</v>
      </c>
      <c r="D634" s="237" t="s">
        <v>282</v>
      </c>
      <c r="E634" s="238" t="s">
        <v>578</v>
      </c>
      <c r="F634" s="239" t="s">
        <v>579</v>
      </c>
      <c r="G634" s="240" t="s">
        <v>574</v>
      </c>
      <c r="H634" s="241">
        <v>2</v>
      </c>
      <c r="I634" s="242"/>
      <c r="J634" s="243">
        <f>ROUND(I634*H634,2)</f>
        <v>0</v>
      </c>
      <c r="K634" s="239" t="s">
        <v>138</v>
      </c>
      <c r="L634" s="244"/>
      <c r="M634" s="245" t="s">
        <v>19</v>
      </c>
      <c r="N634" s="246" t="s">
        <v>43</v>
      </c>
      <c r="O634" s="66"/>
      <c r="P634" s="184">
        <f>O634*H634</f>
        <v>0</v>
      </c>
      <c r="Q634" s="184">
        <v>7.0000000000000007E-2</v>
      </c>
      <c r="R634" s="184">
        <f>Q634*H634</f>
        <v>0.14000000000000001</v>
      </c>
      <c r="S634" s="184">
        <v>0</v>
      </c>
      <c r="T634" s="185">
        <f>S634*H634</f>
        <v>0</v>
      </c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R634" s="186" t="s">
        <v>196</v>
      </c>
      <c r="AT634" s="186" t="s">
        <v>282</v>
      </c>
      <c r="AU634" s="186" t="s">
        <v>82</v>
      </c>
      <c r="AY634" s="19" t="s">
        <v>132</v>
      </c>
      <c r="BE634" s="187">
        <f>IF(N634="základní",J634,0)</f>
        <v>0</v>
      </c>
      <c r="BF634" s="187">
        <f>IF(N634="snížená",J634,0)</f>
        <v>0</v>
      </c>
      <c r="BG634" s="187">
        <f>IF(N634="zákl. přenesená",J634,0)</f>
        <v>0</v>
      </c>
      <c r="BH634" s="187">
        <f>IF(N634="sníž. přenesená",J634,0)</f>
        <v>0</v>
      </c>
      <c r="BI634" s="187">
        <f>IF(N634="nulová",J634,0)</f>
        <v>0</v>
      </c>
      <c r="BJ634" s="19" t="s">
        <v>80</v>
      </c>
      <c r="BK634" s="187">
        <f>ROUND(I634*H634,2)</f>
        <v>0</v>
      </c>
      <c r="BL634" s="19" t="s">
        <v>139</v>
      </c>
      <c r="BM634" s="186" t="s">
        <v>580</v>
      </c>
    </row>
    <row r="635" spans="1:65" s="2" customFormat="1" ht="16.5" customHeight="1">
      <c r="A635" s="36"/>
      <c r="B635" s="37"/>
      <c r="C635" s="175" t="s">
        <v>581</v>
      </c>
      <c r="D635" s="175" t="s">
        <v>134</v>
      </c>
      <c r="E635" s="176" t="s">
        <v>582</v>
      </c>
      <c r="F635" s="177" t="s">
        <v>583</v>
      </c>
      <c r="G635" s="178" t="s">
        <v>574</v>
      </c>
      <c r="H635" s="179">
        <v>6</v>
      </c>
      <c r="I635" s="180"/>
      <c r="J635" s="181">
        <f>ROUND(I635*H635,2)</f>
        <v>0</v>
      </c>
      <c r="K635" s="177" t="s">
        <v>138</v>
      </c>
      <c r="L635" s="41"/>
      <c r="M635" s="182" t="s">
        <v>19</v>
      </c>
      <c r="N635" s="183" t="s">
        <v>43</v>
      </c>
      <c r="O635" s="66"/>
      <c r="P635" s="184">
        <f>O635*H635</f>
        <v>0</v>
      </c>
      <c r="Q635" s="184">
        <v>8.3999999999999995E-3</v>
      </c>
      <c r="R635" s="184">
        <f>Q635*H635</f>
        <v>5.04E-2</v>
      </c>
      <c r="S635" s="184">
        <v>0</v>
      </c>
      <c r="T635" s="185">
        <f>S635*H635</f>
        <v>0</v>
      </c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R635" s="186" t="s">
        <v>139</v>
      </c>
      <c r="AT635" s="186" t="s">
        <v>134</v>
      </c>
      <c r="AU635" s="186" t="s">
        <v>82</v>
      </c>
      <c r="AY635" s="19" t="s">
        <v>132</v>
      </c>
      <c r="BE635" s="187">
        <f>IF(N635="základní",J635,0)</f>
        <v>0</v>
      </c>
      <c r="BF635" s="187">
        <f>IF(N635="snížená",J635,0)</f>
        <v>0</v>
      </c>
      <c r="BG635" s="187">
        <f>IF(N635="zákl. přenesená",J635,0)</f>
        <v>0</v>
      </c>
      <c r="BH635" s="187">
        <f>IF(N635="sníž. přenesená",J635,0)</f>
        <v>0</v>
      </c>
      <c r="BI635" s="187">
        <f>IF(N635="nulová",J635,0)</f>
        <v>0</v>
      </c>
      <c r="BJ635" s="19" t="s">
        <v>80</v>
      </c>
      <c r="BK635" s="187">
        <f>ROUND(I635*H635,2)</f>
        <v>0</v>
      </c>
      <c r="BL635" s="19" t="s">
        <v>139</v>
      </c>
      <c r="BM635" s="186" t="s">
        <v>584</v>
      </c>
    </row>
    <row r="636" spans="1:65" s="2" customFormat="1" ht="11.25">
      <c r="A636" s="36"/>
      <c r="B636" s="37"/>
      <c r="C636" s="38"/>
      <c r="D636" s="188" t="s">
        <v>141</v>
      </c>
      <c r="E636" s="38"/>
      <c r="F636" s="189" t="s">
        <v>585</v>
      </c>
      <c r="G636" s="38"/>
      <c r="H636" s="38"/>
      <c r="I636" s="190"/>
      <c r="J636" s="38"/>
      <c r="K636" s="38"/>
      <c r="L636" s="41"/>
      <c r="M636" s="191"/>
      <c r="N636" s="192"/>
      <c r="O636" s="66"/>
      <c r="P636" s="66"/>
      <c r="Q636" s="66"/>
      <c r="R636" s="66"/>
      <c r="S636" s="66"/>
      <c r="T636" s="67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T636" s="19" t="s">
        <v>141</v>
      </c>
      <c r="AU636" s="19" t="s">
        <v>82</v>
      </c>
    </row>
    <row r="637" spans="1:65" s="13" customFormat="1" ht="11.25">
      <c r="B637" s="193"/>
      <c r="C637" s="194"/>
      <c r="D637" s="195" t="s">
        <v>143</v>
      </c>
      <c r="E637" s="196" t="s">
        <v>19</v>
      </c>
      <c r="F637" s="197" t="s">
        <v>586</v>
      </c>
      <c r="G637" s="194"/>
      <c r="H637" s="196" t="s">
        <v>19</v>
      </c>
      <c r="I637" s="198"/>
      <c r="J637" s="194"/>
      <c r="K637" s="194"/>
      <c r="L637" s="199"/>
      <c r="M637" s="200"/>
      <c r="N637" s="201"/>
      <c r="O637" s="201"/>
      <c r="P637" s="201"/>
      <c r="Q637" s="201"/>
      <c r="R637" s="201"/>
      <c r="S637" s="201"/>
      <c r="T637" s="202"/>
      <c r="AT637" s="203" t="s">
        <v>143</v>
      </c>
      <c r="AU637" s="203" t="s">
        <v>82</v>
      </c>
      <c r="AV637" s="13" t="s">
        <v>80</v>
      </c>
      <c r="AW637" s="13" t="s">
        <v>34</v>
      </c>
      <c r="AX637" s="13" t="s">
        <v>72</v>
      </c>
      <c r="AY637" s="203" t="s">
        <v>132</v>
      </c>
    </row>
    <row r="638" spans="1:65" s="14" customFormat="1" ht="11.25">
      <c r="B638" s="204"/>
      <c r="C638" s="205"/>
      <c r="D638" s="195" t="s">
        <v>143</v>
      </c>
      <c r="E638" s="206" t="s">
        <v>19</v>
      </c>
      <c r="F638" s="207" t="s">
        <v>177</v>
      </c>
      <c r="G638" s="205"/>
      <c r="H638" s="208">
        <v>6</v>
      </c>
      <c r="I638" s="209"/>
      <c r="J638" s="205"/>
      <c r="K638" s="205"/>
      <c r="L638" s="210"/>
      <c r="M638" s="211"/>
      <c r="N638" s="212"/>
      <c r="O638" s="212"/>
      <c r="P638" s="212"/>
      <c r="Q638" s="212"/>
      <c r="R638" s="212"/>
      <c r="S638" s="212"/>
      <c r="T638" s="213"/>
      <c r="AT638" s="214" t="s">
        <v>143</v>
      </c>
      <c r="AU638" s="214" t="s">
        <v>82</v>
      </c>
      <c r="AV638" s="14" t="s">
        <v>82</v>
      </c>
      <c r="AW638" s="14" t="s">
        <v>34</v>
      </c>
      <c r="AX638" s="14" t="s">
        <v>72</v>
      </c>
      <c r="AY638" s="214" t="s">
        <v>132</v>
      </c>
    </row>
    <row r="639" spans="1:65" s="15" customFormat="1" ht="11.25">
      <c r="B639" s="215"/>
      <c r="C639" s="216"/>
      <c r="D639" s="195" t="s">
        <v>143</v>
      </c>
      <c r="E639" s="217" t="s">
        <v>19</v>
      </c>
      <c r="F639" s="218" t="s">
        <v>150</v>
      </c>
      <c r="G639" s="216"/>
      <c r="H639" s="219">
        <v>6</v>
      </c>
      <c r="I639" s="220"/>
      <c r="J639" s="216"/>
      <c r="K639" s="216"/>
      <c r="L639" s="221"/>
      <c r="M639" s="222"/>
      <c r="N639" s="223"/>
      <c r="O639" s="223"/>
      <c r="P639" s="223"/>
      <c r="Q639" s="223"/>
      <c r="R639" s="223"/>
      <c r="S639" s="223"/>
      <c r="T639" s="224"/>
      <c r="AT639" s="225" t="s">
        <v>143</v>
      </c>
      <c r="AU639" s="225" t="s">
        <v>82</v>
      </c>
      <c r="AV639" s="15" t="s">
        <v>139</v>
      </c>
      <c r="AW639" s="15" t="s">
        <v>34</v>
      </c>
      <c r="AX639" s="15" t="s">
        <v>80</v>
      </c>
      <c r="AY639" s="225" t="s">
        <v>132</v>
      </c>
    </row>
    <row r="640" spans="1:65" s="2" customFormat="1" ht="24.2" customHeight="1">
      <c r="A640" s="36"/>
      <c r="B640" s="37"/>
      <c r="C640" s="175" t="s">
        <v>587</v>
      </c>
      <c r="D640" s="175" t="s">
        <v>134</v>
      </c>
      <c r="E640" s="176" t="s">
        <v>588</v>
      </c>
      <c r="F640" s="177" t="s">
        <v>589</v>
      </c>
      <c r="G640" s="178" t="s">
        <v>574</v>
      </c>
      <c r="H640" s="179">
        <v>11</v>
      </c>
      <c r="I640" s="180"/>
      <c r="J640" s="181">
        <f>ROUND(I640*H640,2)</f>
        <v>0</v>
      </c>
      <c r="K640" s="177" t="s">
        <v>138</v>
      </c>
      <c r="L640" s="41"/>
      <c r="M640" s="182" t="s">
        <v>19</v>
      </c>
      <c r="N640" s="183" t="s">
        <v>43</v>
      </c>
      <c r="O640" s="66"/>
      <c r="P640" s="184">
        <f>O640*H640</f>
        <v>0</v>
      </c>
      <c r="Q640" s="184">
        <v>4.6800000000000001E-3</v>
      </c>
      <c r="R640" s="184">
        <f>Q640*H640</f>
        <v>5.1479999999999998E-2</v>
      </c>
      <c r="S640" s="184">
        <v>0</v>
      </c>
      <c r="T640" s="185">
        <f>S640*H640</f>
        <v>0</v>
      </c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R640" s="186" t="s">
        <v>139</v>
      </c>
      <c r="AT640" s="186" t="s">
        <v>134</v>
      </c>
      <c r="AU640" s="186" t="s">
        <v>82</v>
      </c>
      <c r="AY640" s="19" t="s">
        <v>132</v>
      </c>
      <c r="BE640" s="187">
        <f>IF(N640="základní",J640,0)</f>
        <v>0</v>
      </c>
      <c r="BF640" s="187">
        <f>IF(N640="snížená",J640,0)</f>
        <v>0</v>
      </c>
      <c r="BG640" s="187">
        <f>IF(N640="zákl. přenesená",J640,0)</f>
        <v>0</v>
      </c>
      <c r="BH640" s="187">
        <f>IF(N640="sníž. přenesená",J640,0)</f>
        <v>0</v>
      </c>
      <c r="BI640" s="187">
        <f>IF(N640="nulová",J640,0)</f>
        <v>0</v>
      </c>
      <c r="BJ640" s="19" t="s">
        <v>80</v>
      </c>
      <c r="BK640" s="187">
        <f>ROUND(I640*H640,2)</f>
        <v>0</v>
      </c>
      <c r="BL640" s="19" t="s">
        <v>139</v>
      </c>
      <c r="BM640" s="186" t="s">
        <v>590</v>
      </c>
    </row>
    <row r="641" spans="1:65" s="2" customFormat="1" ht="11.25">
      <c r="A641" s="36"/>
      <c r="B641" s="37"/>
      <c r="C641" s="38"/>
      <c r="D641" s="188" t="s">
        <v>141</v>
      </c>
      <c r="E641" s="38"/>
      <c r="F641" s="189" t="s">
        <v>591</v>
      </c>
      <c r="G641" s="38"/>
      <c r="H641" s="38"/>
      <c r="I641" s="190"/>
      <c r="J641" s="38"/>
      <c r="K641" s="38"/>
      <c r="L641" s="41"/>
      <c r="M641" s="191"/>
      <c r="N641" s="192"/>
      <c r="O641" s="66"/>
      <c r="P641" s="66"/>
      <c r="Q641" s="66"/>
      <c r="R641" s="66"/>
      <c r="S641" s="66"/>
      <c r="T641" s="67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T641" s="19" t="s">
        <v>141</v>
      </c>
      <c r="AU641" s="19" t="s">
        <v>82</v>
      </c>
    </row>
    <row r="642" spans="1:65" s="13" customFormat="1" ht="11.25">
      <c r="B642" s="193"/>
      <c r="C642" s="194"/>
      <c r="D642" s="195" t="s">
        <v>143</v>
      </c>
      <c r="E642" s="196" t="s">
        <v>19</v>
      </c>
      <c r="F642" s="197" t="s">
        <v>592</v>
      </c>
      <c r="G642" s="194"/>
      <c r="H642" s="196" t="s">
        <v>19</v>
      </c>
      <c r="I642" s="198"/>
      <c r="J642" s="194"/>
      <c r="K642" s="194"/>
      <c r="L642" s="199"/>
      <c r="M642" s="200"/>
      <c r="N642" s="201"/>
      <c r="O642" s="201"/>
      <c r="P642" s="201"/>
      <c r="Q642" s="201"/>
      <c r="R642" s="201"/>
      <c r="S642" s="201"/>
      <c r="T642" s="202"/>
      <c r="AT642" s="203" t="s">
        <v>143</v>
      </c>
      <c r="AU642" s="203" t="s">
        <v>82</v>
      </c>
      <c r="AV642" s="13" t="s">
        <v>80</v>
      </c>
      <c r="AW642" s="13" t="s">
        <v>34</v>
      </c>
      <c r="AX642" s="13" t="s">
        <v>72</v>
      </c>
      <c r="AY642" s="203" t="s">
        <v>132</v>
      </c>
    </row>
    <row r="643" spans="1:65" s="13" customFormat="1" ht="11.25">
      <c r="B643" s="193"/>
      <c r="C643" s="194"/>
      <c r="D643" s="195" t="s">
        <v>143</v>
      </c>
      <c r="E643" s="196" t="s">
        <v>19</v>
      </c>
      <c r="F643" s="197" t="s">
        <v>334</v>
      </c>
      <c r="G643" s="194"/>
      <c r="H643" s="196" t="s">
        <v>19</v>
      </c>
      <c r="I643" s="198"/>
      <c r="J643" s="194"/>
      <c r="K643" s="194"/>
      <c r="L643" s="199"/>
      <c r="M643" s="200"/>
      <c r="N643" s="201"/>
      <c r="O643" s="201"/>
      <c r="P643" s="201"/>
      <c r="Q643" s="201"/>
      <c r="R643" s="201"/>
      <c r="S643" s="201"/>
      <c r="T643" s="202"/>
      <c r="AT643" s="203" t="s">
        <v>143</v>
      </c>
      <c r="AU643" s="203" t="s">
        <v>82</v>
      </c>
      <c r="AV643" s="13" t="s">
        <v>80</v>
      </c>
      <c r="AW643" s="13" t="s">
        <v>34</v>
      </c>
      <c r="AX643" s="13" t="s">
        <v>72</v>
      </c>
      <c r="AY643" s="203" t="s">
        <v>132</v>
      </c>
    </row>
    <row r="644" spans="1:65" s="13" customFormat="1" ht="11.25">
      <c r="B644" s="193"/>
      <c r="C644" s="194"/>
      <c r="D644" s="195" t="s">
        <v>143</v>
      </c>
      <c r="E644" s="196" t="s">
        <v>19</v>
      </c>
      <c r="F644" s="197" t="s">
        <v>593</v>
      </c>
      <c r="G644" s="194"/>
      <c r="H644" s="196" t="s">
        <v>19</v>
      </c>
      <c r="I644" s="198"/>
      <c r="J644" s="194"/>
      <c r="K644" s="194"/>
      <c r="L644" s="199"/>
      <c r="M644" s="200"/>
      <c r="N644" s="201"/>
      <c r="O644" s="201"/>
      <c r="P644" s="201"/>
      <c r="Q644" s="201"/>
      <c r="R644" s="201"/>
      <c r="S644" s="201"/>
      <c r="T644" s="202"/>
      <c r="AT644" s="203" t="s">
        <v>143</v>
      </c>
      <c r="AU644" s="203" t="s">
        <v>82</v>
      </c>
      <c r="AV644" s="13" t="s">
        <v>80</v>
      </c>
      <c r="AW644" s="13" t="s">
        <v>34</v>
      </c>
      <c r="AX644" s="13" t="s">
        <v>72</v>
      </c>
      <c r="AY644" s="203" t="s">
        <v>132</v>
      </c>
    </row>
    <row r="645" spans="1:65" s="14" customFormat="1" ht="11.25">
      <c r="B645" s="204"/>
      <c r="C645" s="205"/>
      <c r="D645" s="195" t="s">
        <v>143</v>
      </c>
      <c r="E645" s="206" t="s">
        <v>19</v>
      </c>
      <c r="F645" s="207" t="s">
        <v>594</v>
      </c>
      <c r="G645" s="205"/>
      <c r="H645" s="208">
        <v>11</v>
      </c>
      <c r="I645" s="209"/>
      <c r="J645" s="205"/>
      <c r="K645" s="205"/>
      <c r="L645" s="210"/>
      <c r="M645" s="211"/>
      <c r="N645" s="212"/>
      <c r="O645" s="212"/>
      <c r="P645" s="212"/>
      <c r="Q645" s="212"/>
      <c r="R645" s="212"/>
      <c r="S645" s="212"/>
      <c r="T645" s="213"/>
      <c r="AT645" s="214" t="s">
        <v>143</v>
      </c>
      <c r="AU645" s="214" t="s">
        <v>82</v>
      </c>
      <c r="AV645" s="14" t="s">
        <v>82</v>
      </c>
      <c r="AW645" s="14" t="s">
        <v>34</v>
      </c>
      <c r="AX645" s="14" t="s">
        <v>72</v>
      </c>
      <c r="AY645" s="214" t="s">
        <v>132</v>
      </c>
    </row>
    <row r="646" spans="1:65" s="15" customFormat="1" ht="11.25">
      <c r="B646" s="215"/>
      <c r="C646" s="216"/>
      <c r="D646" s="195" t="s">
        <v>143</v>
      </c>
      <c r="E646" s="217" t="s">
        <v>19</v>
      </c>
      <c r="F646" s="218" t="s">
        <v>150</v>
      </c>
      <c r="G646" s="216"/>
      <c r="H646" s="219">
        <v>11</v>
      </c>
      <c r="I646" s="220"/>
      <c r="J646" s="216"/>
      <c r="K646" s="216"/>
      <c r="L646" s="221"/>
      <c r="M646" s="222"/>
      <c r="N646" s="223"/>
      <c r="O646" s="223"/>
      <c r="P646" s="223"/>
      <c r="Q646" s="223"/>
      <c r="R646" s="223"/>
      <c r="S646" s="223"/>
      <c r="T646" s="224"/>
      <c r="AT646" s="225" t="s">
        <v>143</v>
      </c>
      <c r="AU646" s="225" t="s">
        <v>82</v>
      </c>
      <c r="AV646" s="15" t="s">
        <v>139</v>
      </c>
      <c r="AW646" s="15" t="s">
        <v>34</v>
      </c>
      <c r="AX646" s="15" t="s">
        <v>80</v>
      </c>
      <c r="AY646" s="225" t="s">
        <v>132</v>
      </c>
    </row>
    <row r="647" spans="1:65" s="2" customFormat="1" ht="16.5" customHeight="1">
      <c r="A647" s="36"/>
      <c r="B647" s="37"/>
      <c r="C647" s="175" t="s">
        <v>595</v>
      </c>
      <c r="D647" s="175" t="s">
        <v>134</v>
      </c>
      <c r="E647" s="176" t="s">
        <v>596</v>
      </c>
      <c r="F647" s="177" t="s">
        <v>597</v>
      </c>
      <c r="G647" s="178" t="s">
        <v>159</v>
      </c>
      <c r="H647" s="179">
        <v>22</v>
      </c>
      <c r="I647" s="180"/>
      <c r="J647" s="181">
        <f>ROUND(I647*H647,2)</f>
        <v>0</v>
      </c>
      <c r="K647" s="177" t="s">
        <v>138</v>
      </c>
      <c r="L647" s="41"/>
      <c r="M647" s="182" t="s">
        <v>19</v>
      </c>
      <c r="N647" s="183" t="s">
        <v>43</v>
      </c>
      <c r="O647" s="66"/>
      <c r="P647" s="184">
        <f>O647*H647</f>
        <v>0</v>
      </c>
      <c r="Q647" s="184">
        <v>0</v>
      </c>
      <c r="R647" s="184">
        <f>Q647*H647</f>
        <v>0</v>
      </c>
      <c r="S647" s="184">
        <v>0</v>
      </c>
      <c r="T647" s="185">
        <f>S647*H647</f>
        <v>0</v>
      </c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R647" s="186" t="s">
        <v>139</v>
      </c>
      <c r="AT647" s="186" t="s">
        <v>134</v>
      </c>
      <c r="AU647" s="186" t="s">
        <v>82</v>
      </c>
      <c r="AY647" s="19" t="s">
        <v>132</v>
      </c>
      <c r="BE647" s="187">
        <f>IF(N647="základní",J647,0)</f>
        <v>0</v>
      </c>
      <c r="BF647" s="187">
        <f>IF(N647="snížená",J647,0)</f>
        <v>0</v>
      </c>
      <c r="BG647" s="187">
        <f>IF(N647="zákl. přenesená",J647,0)</f>
        <v>0</v>
      </c>
      <c r="BH647" s="187">
        <f>IF(N647="sníž. přenesená",J647,0)</f>
        <v>0</v>
      </c>
      <c r="BI647" s="187">
        <f>IF(N647="nulová",J647,0)</f>
        <v>0</v>
      </c>
      <c r="BJ647" s="19" t="s">
        <v>80</v>
      </c>
      <c r="BK647" s="187">
        <f>ROUND(I647*H647,2)</f>
        <v>0</v>
      </c>
      <c r="BL647" s="19" t="s">
        <v>139</v>
      </c>
      <c r="BM647" s="186" t="s">
        <v>598</v>
      </c>
    </row>
    <row r="648" spans="1:65" s="2" customFormat="1" ht="11.25">
      <c r="A648" s="36"/>
      <c r="B648" s="37"/>
      <c r="C648" s="38"/>
      <c r="D648" s="188" t="s">
        <v>141</v>
      </c>
      <c r="E648" s="38"/>
      <c r="F648" s="189" t="s">
        <v>599</v>
      </c>
      <c r="G648" s="38"/>
      <c r="H648" s="38"/>
      <c r="I648" s="190"/>
      <c r="J648" s="38"/>
      <c r="K648" s="38"/>
      <c r="L648" s="41"/>
      <c r="M648" s="191"/>
      <c r="N648" s="192"/>
      <c r="O648" s="66"/>
      <c r="P648" s="66"/>
      <c r="Q648" s="66"/>
      <c r="R648" s="66"/>
      <c r="S648" s="66"/>
      <c r="T648" s="67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T648" s="19" t="s">
        <v>141</v>
      </c>
      <c r="AU648" s="19" t="s">
        <v>82</v>
      </c>
    </row>
    <row r="649" spans="1:65" s="13" customFormat="1" ht="11.25">
      <c r="B649" s="193"/>
      <c r="C649" s="194"/>
      <c r="D649" s="195" t="s">
        <v>143</v>
      </c>
      <c r="E649" s="196" t="s">
        <v>19</v>
      </c>
      <c r="F649" s="197" t="s">
        <v>592</v>
      </c>
      <c r="G649" s="194"/>
      <c r="H649" s="196" t="s">
        <v>19</v>
      </c>
      <c r="I649" s="198"/>
      <c r="J649" s="194"/>
      <c r="K649" s="194"/>
      <c r="L649" s="199"/>
      <c r="M649" s="200"/>
      <c r="N649" s="201"/>
      <c r="O649" s="201"/>
      <c r="P649" s="201"/>
      <c r="Q649" s="201"/>
      <c r="R649" s="201"/>
      <c r="S649" s="201"/>
      <c r="T649" s="202"/>
      <c r="AT649" s="203" t="s">
        <v>143</v>
      </c>
      <c r="AU649" s="203" t="s">
        <v>82</v>
      </c>
      <c r="AV649" s="13" t="s">
        <v>80</v>
      </c>
      <c r="AW649" s="13" t="s">
        <v>34</v>
      </c>
      <c r="AX649" s="13" t="s">
        <v>72</v>
      </c>
      <c r="AY649" s="203" t="s">
        <v>132</v>
      </c>
    </row>
    <row r="650" spans="1:65" s="13" customFormat="1" ht="11.25">
      <c r="B650" s="193"/>
      <c r="C650" s="194"/>
      <c r="D650" s="195" t="s">
        <v>143</v>
      </c>
      <c r="E650" s="196" t="s">
        <v>19</v>
      </c>
      <c r="F650" s="197" t="s">
        <v>334</v>
      </c>
      <c r="G650" s="194"/>
      <c r="H650" s="196" t="s">
        <v>19</v>
      </c>
      <c r="I650" s="198"/>
      <c r="J650" s="194"/>
      <c r="K650" s="194"/>
      <c r="L650" s="199"/>
      <c r="M650" s="200"/>
      <c r="N650" s="201"/>
      <c r="O650" s="201"/>
      <c r="P650" s="201"/>
      <c r="Q650" s="201"/>
      <c r="R650" s="201"/>
      <c r="S650" s="201"/>
      <c r="T650" s="202"/>
      <c r="AT650" s="203" t="s">
        <v>143</v>
      </c>
      <c r="AU650" s="203" t="s">
        <v>82</v>
      </c>
      <c r="AV650" s="13" t="s">
        <v>80</v>
      </c>
      <c r="AW650" s="13" t="s">
        <v>34</v>
      </c>
      <c r="AX650" s="13" t="s">
        <v>72</v>
      </c>
      <c r="AY650" s="203" t="s">
        <v>132</v>
      </c>
    </row>
    <row r="651" spans="1:65" s="13" customFormat="1" ht="11.25">
      <c r="B651" s="193"/>
      <c r="C651" s="194"/>
      <c r="D651" s="195" t="s">
        <v>143</v>
      </c>
      <c r="E651" s="196" t="s">
        <v>19</v>
      </c>
      <c r="F651" s="197" t="s">
        <v>600</v>
      </c>
      <c r="G651" s="194"/>
      <c r="H651" s="196" t="s">
        <v>19</v>
      </c>
      <c r="I651" s="198"/>
      <c r="J651" s="194"/>
      <c r="K651" s="194"/>
      <c r="L651" s="199"/>
      <c r="M651" s="200"/>
      <c r="N651" s="201"/>
      <c r="O651" s="201"/>
      <c r="P651" s="201"/>
      <c r="Q651" s="201"/>
      <c r="R651" s="201"/>
      <c r="S651" s="201"/>
      <c r="T651" s="202"/>
      <c r="AT651" s="203" t="s">
        <v>143</v>
      </c>
      <c r="AU651" s="203" t="s">
        <v>82</v>
      </c>
      <c r="AV651" s="13" t="s">
        <v>80</v>
      </c>
      <c r="AW651" s="13" t="s">
        <v>34</v>
      </c>
      <c r="AX651" s="13" t="s">
        <v>72</v>
      </c>
      <c r="AY651" s="203" t="s">
        <v>132</v>
      </c>
    </row>
    <row r="652" spans="1:65" s="14" customFormat="1" ht="11.25">
      <c r="B652" s="204"/>
      <c r="C652" s="205"/>
      <c r="D652" s="195" t="s">
        <v>143</v>
      </c>
      <c r="E652" s="206" t="s">
        <v>19</v>
      </c>
      <c r="F652" s="207" t="s">
        <v>601</v>
      </c>
      <c r="G652" s="205"/>
      <c r="H652" s="208">
        <v>22</v>
      </c>
      <c r="I652" s="209"/>
      <c r="J652" s="205"/>
      <c r="K652" s="205"/>
      <c r="L652" s="210"/>
      <c r="M652" s="211"/>
      <c r="N652" s="212"/>
      <c r="O652" s="212"/>
      <c r="P652" s="212"/>
      <c r="Q652" s="212"/>
      <c r="R652" s="212"/>
      <c r="S652" s="212"/>
      <c r="T652" s="213"/>
      <c r="AT652" s="214" t="s">
        <v>143</v>
      </c>
      <c r="AU652" s="214" t="s">
        <v>82</v>
      </c>
      <c r="AV652" s="14" t="s">
        <v>82</v>
      </c>
      <c r="AW652" s="14" t="s">
        <v>34</v>
      </c>
      <c r="AX652" s="14" t="s">
        <v>72</v>
      </c>
      <c r="AY652" s="214" t="s">
        <v>132</v>
      </c>
    </row>
    <row r="653" spans="1:65" s="15" customFormat="1" ht="11.25">
      <c r="B653" s="215"/>
      <c r="C653" s="216"/>
      <c r="D653" s="195" t="s">
        <v>143</v>
      </c>
      <c r="E653" s="217" t="s">
        <v>19</v>
      </c>
      <c r="F653" s="218" t="s">
        <v>150</v>
      </c>
      <c r="G653" s="216"/>
      <c r="H653" s="219">
        <v>22</v>
      </c>
      <c r="I653" s="220"/>
      <c r="J653" s="216"/>
      <c r="K653" s="216"/>
      <c r="L653" s="221"/>
      <c r="M653" s="222"/>
      <c r="N653" s="223"/>
      <c r="O653" s="223"/>
      <c r="P653" s="223"/>
      <c r="Q653" s="223"/>
      <c r="R653" s="223"/>
      <c r="S653" s="223"/>
      <c r="T653" s="224"/>
      <c r="AT653" s="225" t="s">
        <v>143</v>
      </c>
      <c r="AU653" s="225" t="s">
        <v>82</v>
      </c>
      <c r="AV653" s="15" t="s">
        <v>139</v>
      </c>
      <c r="AW653" s="15" t="s">
        <v>34</v>
      </c>
      <c r="AX653" s="15" t="s">
        <v>80</v>
      </c>
      <c r="AY653" s="225" t="s">
        <v>132</v>
      </c>
    </row>
    <row r="654" spans="1:65" s="2" customFormat="1" ht="16.5" customHeight="1">
      <c r="A654" s="36"/>
      <c r="B654" s="37"/>
      <c r="C654" s="175" t="s">
        <v>602</v>
      </c>
      <c r="D654" s="175" t="s">
        <v>134</v>
      </c>
      <c r="E654" s="176" t="s">
        <v>603</v>
      </c>
      <c r="F654" s="177" t="s">
        <v>604</v>
      </c>
      <c r="G654" s="178" t="s">
        <v>180</v>
      </c>
      <c r="H654" s="179">
        <v>2.8620000000000001</v>
      </c>
      <c r="I654" s="180"/>
      <c r="J654" s="181">
        <f>ROUND(I654*H654,2)</f>
        <v>0</v>
      </c>
      <c r="K654" s="177" t="s">
        <v>138</v>
      </c>
      <c r="L654" s="41"/>
      <c r="M654" s="182" t="s">
        <v>19</v>
      </c>
      <c r="N654" s="183" t="s">
        <v>43</v>
      </c>
      <c r="O654" s="66"/>
      <c r="P654" s="184">
        <f>O654*H654</f>
        <v>0</v>
      </c>
      <c r="Q654" s="184">
        <v>2.6446800000000001</v>
      </c>
      <c r="R654" s="184">
        <f>Q654*H654</f>
        <v>7.5690741600000004</v>
      </c>
      <c r="S654" s="184">
        <v>0</v>
      </c>
      <c r="T654" s="185">
        <f>S654*H654</f>
        <v>0</v>
      </c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R654" s="186" t="s">
        <v>139</v>
      </c>
      <c r="AT654" s="186" t="s">
        <v>134</v>
      </c>
      <c r="AU654" s="186" t="s">
        <v>82</v>
      </c>
      <c r="AY654" s="19" t="s">
        <v>132</v>
      </c>
      <c r="BE654" s="187">
        <f>IF(N654="základní",J654,0)</f>
        <v>0</v>
      </c>
      <c r="BF654" s="187">
        <f>IF(N654="snížená",J654,0)</f>
        <v>0</v>
      </c>
      <c r="BG654" s="187">
        <f>IF(N654="zákl. přenesená",J654,0)</f>
        <v>0</v>
      </c>
      <c r="BH654" s="187">
        <f>IF(N654="sníž. přenesená",J654,0)</f>
        <v>0</v>
      </c>
      <c r="BI654" s="187">
        <f>IF(N654="nulová",J654,0)</f>
        <v>0</v>
      </c>
      <c r="BJ654" s="19" t="s">
        <v>80</v>
      </c>
      <c r="BK654" s="187">
        <f>ROUND(I654*H654,2)</f>
        <v>0</v>
      </c>
      <c r="BL654" s="19" t="s">
        <v>139</v>
      </c>
      <c r="BM654" s="186" t="s">
        <v>605</v>
      </c>
    </row>
    <row r="655" spans="1:65" s="2" customFormat="1" ht="11.25">
      <c r="A655" s="36"/>
      <c r="B655" s="37"/>
      <c r="C655" s="38"/>
      <c r="D655" s="188" t="s">
        <v>141</v>
      </c>
      <c r="E655" s="38"/>
      <c r="F655" s="189" t="s">
        <v>606</v>
      </c>
      <c r="G655" s="38"/>
      <c r="H655" s="38"/>
      <c r="I655" s="190"/>
      <c r="J655" s="38"/>
      <c r="K655" s="38"/>
      <c r="L655" s="41"/>
      <c r="M655" s="191"/>
      <c r="N655" s="192"/>
      <c r="O655" s="66"/>
      <c r="P655" s="66"/>
      <c r="Q655" s="66"/>
      <c r="R655" s="66"/>
      <c r="S655" s="66"/>
      <c r="T655" s="67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T655" s="19" t="s">
        <v>141</v>
      </c>
      <c r="AU655" s="19" t="s">
        <v>82</v>
      </c>
    </row>
    <row r="656" spans="1:65" s="13" customFormat="1" ht="11.25">
      <c r="B656" s="193"/>
      <c r="C656" s="194"/>
      <c r="D656" s="195" t="s">
        <v>143</v>
      </c>
      <c r="E656" s="196" t="s">
        <v>19</v>
      </c>
      <c r="F656" s="197" t="s">
        <v>364</v>
      </c>
      <c r="G656" s="194"/>
      <c r="H656" s="196" t="s">
        <v>19</v>
      </c>
      <c r="I656" s="198"/>
      <c r="J656" s="194"/>
      <c r="K656" s="194"/>
      <c r="L656" s="199"/>
      <c r="M656" s="200"/>
      <c r="N656" s="201"/>
      <c r="O656" s="201"/>
      <c r="P656" s="201"/>
      <c r="Q656" s="201"/>
      <c r="R656" s="201"/>
      <c r="S656" s="201"/>
      <c r="T656" s="202"/>
      <c r="AT656" s="203" t="s">
        <v>143</v>
      </c>
      <c r="AU656" s="203" t="s">
        <v>82</v>
      </c>
      <c r="AV656" s="13" t="s">
        <v>80</v>
      </c>
      <c r="AW656" s="13" t="s">
        <v>34</v>
      </c>
      <c r="AX656" s="13" t="s">
        <v>72</v>
      </c>
      <c r="AY656" s="203" t="s">
        <v>132</v>
      </c>
    </row>
    <row r="657" spans="1:65" s="13" customFormat="1" ht="11.25">
      <c r="B657" s="193"/>
      <c r="C657" s="194"/>
      <c r="D657" s="195" t="s">
        <v>143</v>
      </c>
      <c r="E657" s="196" t="s">
        <v>19</v>
      </c>
      <c r="F657" s="197" t="s">
        <v>272</v>
      </c>
      <c r="G657" s="194"/>
      <c r="H657" s="196" t="s">
        <v>19</v>
      </c>
      <c r="I657" s="198"/>
      <c r="J657" s="194"/>
      <c r="K657" s="194"/>
      <c r="L657" s="199"/>
      <c r="M657" s="200"/>
      <c r="N657" s="201"/>
      <c r="O657" s="201"/>
      <c r="P657" s="201"/>
      <c r="Q657" s="201"/>
      <c r="R657" s="201"/>
      <c r="S657" s="201"/>
      <c r="T657" s="202"/>
      <c r="AT657" s="203" t="s">
        <v>143</v>
      </c>
      <c r="AU657" s="203" t="s">
        <v>82</v>
      </c>
      <c r="AV657" s="13" t="s">
        <v>80</v>
      </c>
      <c r="AW657" s="13" t="s">
        <v>34</v>
      </c>
      <c r="AX657" s="13" t="s">
        <v>72</v>
      </c>
      <c r="AY657" s="203" t="s">
        <v>132</v>
      </c>
    </row>
    <row r="658" spans="1:65" s="14" customFormat="1" ht="11.25">
      <c r="B658" s="204"/>
      <c r="C658" s="205"/>
      <c r="D658" s="195" t="s">
        <v>143</v>
      </c>
      <c r="E658" s="206" t="s">
        <v>19</v>
      </c>
      <c r="F658" s="207" t="s">
        <v>607</v>
      </c>
      <c r="G658" s="205"/>
      <c r="H658" s="208">
        <v>2.8620000000000001</v>
      </c>
      <c r="I658" s="209"/>
      <c r="J658" s="205"/>
      <c r="K658" s="205"/>
      <c r="L658" s="210"/>
      <c r="M658" s="211"/>
      <c r="N658" s="212"/>
      <c r="O658" s="212"/>
      <c r="P658" s="212"/>
      <c r="Q658" s="212"/>
      <c r="R658" s="212"/>
      <c r="S658" s="212"/>
      <c r="T658" s="213"/>
      <c r="AT658" s="214" t="s">
        <v>143</v>
      </c>
      <c r="AU658" s="214" t="s">
        <v>82</v>
      </c>
      <c r="AV658" s="14" t="s">
        <v>82</v>
      </c>
      <c r="AW658" s="14" t="s">
        <v>34</v>
      </c>
      <c r="AX658" s="14" t="s">
        <v>72</v>
      </c>
      <c r="AY658" s="214" t="s">
        <v>132</v>
      </c>
    </row>
    <row r="659" spans="1:65" s="15" customFormat="1" ht="11.25">
      <c r="B659" s="215"/>
      <c r="C659" s="216"/>
      <c r="D659" s="195" t="s">
        <v>143</v>
      </c>
      <c r="E659" s="217" t="s">
        <v>19</v>
      </c>
      <c r="F659" s="218" t="s">
        <v>150</v>
      </c>
      <c r="G659" s="216"/>
      <c r="H659" s="219">
        <v>2.8620000000000001</v>
      </c>
      <c r="I659" s="220"/>
      <c r="J659" s="216"/>
      <c r="K659" s="216"/>
      <c r="L659" s="221"/>
      <c r="M659" s="222"/>
      <c r="N659" s="223"/>
      <c r="O659" s="223"/>
      <c r="P659" s="223"/>
      <c r="Q659" s="223"/>
      <c r="R659" s="223"/>
      <c r="S659" s="223"/>
      <c r="T659" s="224"/>
      <c r="AT659" s="225" t="s">
        <v>143</v>
      </c>
      <c r="AU659" s="225" t="s">
        <v>82</v>
      </c>
      <c r="AV659" s="15" t="s">
        <v>139</v>
      </c>
      <c r="AW659" s="15" t="s">
        <v>34</v>
      </c>
      <c r="AX659" s="15" t="s">
        <v>80</v>
      </c>
      <c r="AY659" s="225" t="s">
        <v>132</v>
      </c>
    </row>
    <row r="660" spans="1:65" s="12" customFormat="1" ht="22.9" customHeight="1">
      <c r="B660" s="159"/>
      <c r="C660" s="160"/>
      <c r="D660" s="161" t="s">
        <v>71</v>
      </c>
      <c r="E660" s="173" t="s">
        <v>139</v>
      </c>
      <c r="F660" s="173" t="s">
        <v>608</v>
      </c>
      <c r="G660" s="160"/>
      <c r="H660" s="160"/>
      <c r="I660" s="163"/>
      <c r="J660" s="174">
        <f>BK660</f>
        <v>0</v>
      </c>
      <c r="K660" s="160"/>
      <c r="L660" s="165"/>
      <c r="M660" s="166"/>
      <c r="N660" s="167"/>
      <c r="O660" s="167"/>
      <c r="P660" s="168">
        <f>SUM(P661:P740)</f>
        <v>0</v>
      </c>
      <c r="Q660" s="167"/>
      <c r="R660" s="168">
        <f>SUM(R661:R740)</f>
        <v>38.399156598880005</v>
      </c>
      <c r="S660" s="167"/>
      <c r="T660" s="169">
        <f>SUM(T661:T740)</f>
        <v>0</v>
      </c>
      <c r="AR660" s="170" t="s">
        <v>80</v>
      </c>
      <c r="AT660" s="171" t="s">
        <v>71</v>
      </c>
      <c r="AU660" s="171" t="s">
        <v>80</v>
      </c>
      <c r="AY660" s="170" t="s">
        <v>132</v>
      </c>
      <c r="BK660" s="172">
        <f>SUM(BK661:BK740)</f>
        <v>0</v>
      </c>
    </row>
    <row r="661" spans="1:65" s="2" customFormat="1" ht="24.2" customHeight="1">
      <c r="A661" s="36"/>
      <c r="B661" s="37"/>
      <c r="C661" s="175" t="s">
        <v>609</v>
      </c>
      <c r="D661" s="175" t="s">
        <v>134</v>
      </c>
      <c r="E661" s="176" t="s">
        <v>610</v>
      </c>
      <c r="F661" s="177" t="s">
        <v>611</v>
      </c>
      <c r="G661" s="178" t="s">
        <v>574</v>
      </c>
      <c r="H661" s="179">
        <v>3</v>
      </c>
      <c r="I661" s="180"/>
      <c r="J661" s="181">
        <f>ROUND(I661*H661,2)</f>
        <v>0</v>
      </c>
      <c r="K661" s="177" t="s">
        <v>138</v>
      </c>
      <c r="L661" s="41"/>
      <c r="M661" s="182" t="s">
        <v>19</v>
      </c>
      <c r="N661" s="183" t="s">
        <v>43</v>
      </c>
      <c r="O661" s="66"/>
      <c r="P661" s="184">
        <f>O661*H661</f>
        <v>0</v>
      </c>
      <c r="Q661" s="184">
        <v>0.12901399999999999</v>
      </c>
      <c r="R661" s="184">
        <f>Q661*H661</f>
        <v>0.387042</v>
      </c>
      <c r="S661" s="184">
        <v>0</v>
      </c>
      <c r="T661" s="185">
        <f>S661*H661</f>
        <v>0</v>
      </c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R661" s="186" t="s">
        <v>139</v>
      </c>
      <c r="AT661" s="186" t="s">
        <v>134</v>
      </c>
      <c r="AU661" s="186" t="s">
        <v>82</v>
      </c>
      <c r="AY661" s="19" t="s">
        <v>132</v>
      </c>
      <c r="BE661" s="187">
        <f>IF(N661="základní",J661,0)</f>
        <v>0</v>
      </c>
      <c r="BF661" s="187">
        <f>IF(N661="snížená",J661,0)</f>
        <v>0</v>
      </c>
      <c r="BG661" s="187">
        <f>IF(N661="zákl. přenesená",J661,0)</f>
        <v>0</v>
      </c>
      <c r="BH661" s="187">
        <f>IF(N661="sníž. přenesená",J661,0)</f>
        <v>0</v>
      </c>
      <c r="BI661" s="187">
        <f>IF(N661="nulová",J661,0)</f>
        <v>0</v>
      </c>
      <c r="BJ661" s="19" t="s">
        <v>80</v>
      </c>
      <c r="BK661" s="187">
        <f>ROUND(I661*H661,2)</f>
        <v>0</v>
      </c>
      <c r="BL661" s="19" t="s">
        <v>139</v>
      </c>
      <c r="BM661" s="186" t="s">
        <v>612</v>
      </c>
    </row>
    <row r="662" spans="1:65" s="2" customFormat="1" ht="11.25">
      <c r="A662" s="36"/>
      <c r="B662" s="37"/>
      <c r="C662" s="38"/>
      <c r="D662" s="188" t="s">
        <v>141</v>
      </c>
      <c r="E662" s="38"/>
      <c r="F662" s="189" t="s">
        <v>613</v>
      </c>
      <c r="G662" s="38"/>
      <c r="H662" s="38"/>
      <c r="I662" s="190"/>
      <c r="J662" s="38"/>
      <c r="K662" s="38"/>
      <c r="L662" s="41"/>
      <c r="M662" s="191"/>
      <c r="N662" s="192"/>
      <c r="O662" s="66"/>
      <c r="P662" s="66"/>
      <c r="Q662" s="66"/>
      <c r="R662" s="66"/>
      <c r="S662" s="66"/>
      <c r="T662" s="67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T662" s="19" t="s">
        <v>141</v>
      </c>
      <c r="AU662" s="19" t="s">
        <v>82</v>
      </c>
    </row>
    <row r="663" spans="1:65" s="13" customFormat="1" ht="11.25">
      <c r="B663" s="193"/>
      <c r="C663" s="194"/>
      <c r="D663" s="195" t="s">
        <v>143</v>
      </c>
      <c r="E663" s="196" t="s">
        <v>19</v>
      </c>
      <c r="F663" s="197" t="s">
        <v>334</v>
      </c>
      <c r="G663" s="194"/>
      <c r="H663" s="196" t="s">
        <v>19</v>
      </c>
      <c r="I663" s="198"/>
      <c r="J663" s="194"/>
      <c r="K663" s="194"/>
      <c r="L663" s="199"/>
      <c r="M663" s="200"/>
      <c r="N663" s="201"/>
      <c r="O663" s="201"/>
      <c r="P663" s="201"/>
      <c r="Q663" s="201"/>
      <c r="R663" s="201"/>
      <c r="S663" s="201"/>
      <c r="T663" s="202"/>
      <c r="AT663" s="203" t="s">
        <v>143</v>
      </c>
      <c r="AU663" s="203" t="s">
        <v>82</v>
      </c>
      <c r="AV663" s="13" t="s">
        <v>80</v>
      </c>
      <c r="AW663" s="13" t="s">
        <v>34</v>
      </c>
      <c r="AX663" s="13" t="s">
        <v>72</v>
      </c>
      <c r="AY663" s="203" t="s">
        <v>132</v>
      </c>
    </row>
    <row r="664" spans="1:65" s="13" customFormat="1" ht="11.25">
      <c r="B664" s="193"/>
      <c r="C664" s="194"/>
      <c r="D664" s="195" t="s">
        <v>143</v>
      </c>
      <c r="E664" s="196" t="s">
        <v>19</v>
      </c>
      <c r="F664" s="197" t="s">
        <v>335</v>
      </c>
      <c r="G664" s="194"/>
      <c r="H664" s="196" t="s">
        <v>19</v>
      </c>
      <c r="I664" s="198"/>
      <c r="J664" s="194"/>
      <c r="K664" s="194"/>
      <c r="L664" s="199"/>
      <c r="M664" s="200"/>
      <c r="N664" s="201"/>
      <c r="O664" s="201"/>
      <c r="P664" s="201"/>
      <c r="Q664" s="201"/>
      <c r="R664" s="201"/>
      <c r="S664" s="201"/>
      <c r="T664" s="202"/>
      <c r="AT664" s="203" t="s">
        <v>143</v>
      </c>
      <c r="AU664" s="203" t="s">
        <v>82</v>
      </c>
      <c r="AV664" s="13" t="s">
        <v>80</v>
      </c>
      <c r="AW664" s="13" t="s">
        <v>34</v>
      </c>
      <c r="AX664" s="13" t="s">
        <v>72</v>
      </c>
      <c r="AY664" s="203" t="s">
        <v>132</v>
      </c>
    </row>
    <row r="665" spans="1:65" s="13" customFormat="1" ht="11.25">
      <c r="B665" s="193"/>
      <c r="C665" s="194"/>
      <c r="D665" s="195" t="s">
        <v>143</v>
      </c>
      <c r="E665" s="196" t="s">
        <v>19</v>
      </c>
      <c r="F665" s="197" t="s">
        <v>395</v>
      </c>
      <c r="G665" s="194"/>
      <c r="H665" s="196" t="s">
        <v>19</v>
      </c>
      <c r="I665" s="198"/>
      <c r="J665" s="194"/>
      <c r="K665" s="194"/>
      <c r="L665" s="199"/>
      <c r="M665" s="200"/>
      <c r="N665" s="201"/>
      <c r="O665" s="201"/>
      <c r="P665" s="201"/>
      <c r="Q665" s="201"/>
      <c r="R665" s="201"/>
      <c r="S665" s="201"/>
      <c r="T665" s="202"/>
      <c r="AT665" s="203" t="s">
        <v>143</v>
      </c>
      <c r="AU665" s="203" t="s">
        <v>82</v>
      </c>
      <c r="AV665" s="13" t="s">
        <v>80</v>
      </c>
      <c r="AW665" s="13" t="s">
        <v>34</v>
      </c>
      <c r="AX665" s="13" t="s">
        <v>72</v>
      </c>
      <c r="AY665" s="203" t="s">
        <v>132</v>
      </c>
    </row>
    <row r="666" spans="1:65" s="14" customFormat="1" ht="11.25">
      <c r="B666" s="204"/>
      <c r="C666" s="205"/>
      <c r="D666" s="195" t="s">
        <v>143</v>
      </c>
      <c r="E666" s="206" t="s">
        <v>19</v>
      </c>
      <c r="F666" s="207" t="s">
        <v>156</v>
      </c>
      <c r="G666" s="205"/>
      <c r="H666" s="208">
        <v>3</v>
      </c>
      <c r="I666" s="209"/>
      <c r="J666" s="205"/>
      <c r="K666" s="205"/>
      <c r="L666" s="210"/>
      <c r="M666" s="211"/>
      <c r="N666" s="212"/>
      <c r="O666" s="212"/>
      <c r="P666" s="212"/>
      <c r="Q666" s="212"/>
      <c r="R666" s="212"/>
      <c r="S666" s="212"/>
      <c r="T666" s="213"/>
      <c r="AT666" s="214" t="s">
        <v>143</v>
      </c>
      <c r="AU666" s="214" t="s">
        <v>82</v>
      </c>
      <c r="AV666" s="14" t="s">
        <v>82</v>
      </c>
      <c r="AW666" s="14" t="s">
        <v>34</v>
      </c>
      <c r="AX666" s="14" t="s">
        <v>72</v>
      </c>
      <c r="AY666" s="214" t="s">
        <v>132</v>
      </c>
    </row>
    <row r="667" spans="1:65" s="15" customFormat="1" ht="11.25">
      <c r="B667" s="215"/>
      <c r="C667" s="216"/>
      <c r="D667" s="195" t="s">
        <v>143</v>
      </c>
      <c r="E667" s="217" t="s">
        <v>19</v>
      </c>
      <c r="F667" s="218" t="s">
        <v>150</v>
      </c>
      <c r="G667" s="216"/>
      <c r="H667" s="219">
        <v>3</v>
      </c>
      <c r="I667" s="220"/>
      <c r="J667" s="216"/>
      <c r="K667" s="216"/>
      <c r="L667" s="221"/>
      <c r="M667" s="222"/>
      <c r="N667" s="223"/>
      <c r="O667" s="223"/>
      <c r="P667" s="223"/>
      <c r="Q667" s="223"/>
      <c r="R667" s="223"/>
      <c r="S667" s="223"/>
      <c r="T667" s="224"/>
      <c r="AT667" s="225" t="s">
        <v>143</v>
      </c>
      <c r="AU667" s="225" t="s">
        <v>82</v>
      </c>
      <c r="AV667" s="15" t="s">
        <v>139</v>
      </c>
      <c r="AW667" s="15" t="s">
        <v>34</v>
      </c>
      <c r="AX667" s="15" t="s">
        <v>80</v>
      </c>
      <c r="AY667" s="225" t="s">
        <v>132</v>
      </c>
    </row>
    <row r="668" spans="1:65" s="2" customFormat="1" ht="16.5" customHeight="1">
      <c r="A668" s="36"/>
      <c r="B668" s="37"/>
      <c r="C668" s="237" t="s">
        <v>614</v>
      </c>
      <c r="D668" s="237" t="s">
        <v>282</v>
      </c>
      <c r="E668" s="238" t="s">
        <v>615</v>
      </c>
      <c r="F668" s="239" t="s">
        <v>616</v>
      </c>
      <c r="G668" s="240" t="s">
        <v>574</v>
      </c>
      <c r="H668" s="241">
        <v>3</v>
      </c>
      <c r="I668" s="242"/>
      <c r="J668" s="243">
        <f>ROUND(I668*H668,2)</f>
        <v>0</v>
      </c>
      <c r="K668" s="239" t="s">
        <v>617</v>
      </c>
      <c r="L668" s="244"/>
      <c r="M668" s="245" t="s">
        <v>19</v>
      </c>
      <c r="N668" s="246" t="s">
        <v>43</v>
      </c>
      <c r="O668" s="66"/>
      <c r="P668" s="184">
        <f>O668*H668</f>
        <v>0</v>
      </c>
      <c r="Q668" s="184">
        <v>1.54</v>
      </c>
      <c r="R668" s="184">
        <f>Q668*H668</f>
        <v>4.62</v>
      </c>
      <c r="S668" s="184">
        <v>0</v>
      </c>
      <c r="T668" s="185">
        <f>S668*H668</f>
        <v>0</v>
      </c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R668" s="186" t="s">
        <v>196</v>
      </c>
      <c r="AT668" s="186" t="s">
        <v>282</v>
      </c>
      <c r="AU668" s="186" t="s">
        <v>82</v>
      </c>
      <c r="AY668" s="19" t="s">
        <v>132</v>
      </c>
      <c r="BE668" s="187">
        <f>IF(N668="základní",J668,0)</f>
        <v>0</v>
      </c>
      <c r="BF668" s="187">
        <f>IF(N668="snížená",J668,0)</f>
        <v>0</v>
      </c>
      <c r="BG668" s="187">
        <f>IF(N668="zákl. přenesená",J668,0)</f>
        <v>0</v>
      </c>
      <c r="BH668" s="187">
        <f>IF(N668="sníž. přenesená",J668,0)</f>
        <v>0</v>
      </c>
      <c r="BI668" s="187">
        <f>IF(N668="nulová",J668,0)</f>
        <v>0</v>
      </c>
      <c r="BJ668" s="19" t="s">
        <v>80</v>
      </c>
      <c r="BK668" s="187">
        <f>ROUND(I668*H668,2)</f>
        <v>0</v>
      </c>
      <c r="BL668" s="19" t="s">
        <v>139</v>
      </c>
      <c r="BM668" s="186" t="s">
        <v>618</v>
      </c>
    </row>
    <row r="669" spans="1:65" s="2" customFormat="1" ht="16.5" customHeight="1">
      <c r="A669" s="36"/>
      <c r="B669" s="37"/>
      <c r="C669" s="175" t="s">
        <v>619</v>
      </c>
      <c r="D669" s="175" t="s">
        <v>134</v>
      </c>
      <c r="E669" s="176" t="s">
        <v>620</v>
      </c>
      <c r="F669" s="177" t="s">
        <v>621</v>
      </c>
      <c r="G669" s="178" t="s">
        <v>180</v>
      </c>
      <c r="H669" s="179">
        <v>1.2230000000000001</v>
      </c>
      <c r="I669" s="180"/>
      <c r="J669" s="181">
        <f>ROUND(I669*H669,2)</f>
        <v>0</v>
      </c>
      <c r="K669" s="177" t="s">
        <v>138</v>
      </c>
      <c r="L669" s="41"/>
      <c r="M669" s="182" t="s">
        <v>19</v>
      </c>
      <c r="N669" s="183" t="s">
        <v>43</v>
      </c>
      <c r="O669" s="66"/>
      <c r="P669" s="184">
        <f>O669*H669</f>
        <v>0</v>
      </c>
      <c r="Q669" s="184">
        <v>2.5019749999999998</v>
      </c>
      <c r="R669" s="184">
        <f>Q669*H669</f>
        <v>3.0599154249999998</v>
      </c>
      <c r="S669" s="184">
        <v>0</v>
      </c>
      <c r="T669" s="185">
        <f>S669*H669</f>
        <v>0</v>
      </c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R669" s="186" t="s">
        <v>139</v>
      </c>
      <c r="AT669" s="186" t="s">
        <v>134</v>
      </c>
      <c r="AU669" s="186" t="s">
        <v>82</v>
      </c>
      <c r="AY669" s="19" t="s">
        <v>132</v>
      </c>
      <c r="BE669" s="187">
        <f>IF(N669="základní",J669,0)</f>
        <v>0</v>
      </c>
      <c r="BF669" s="187">
        <f>IF(N669="snížená",J669,0)</f>
        <v>0</v>
      </c>
      <c r="BG669" s="187">
        <f>IF(N669="zákl. přenesená",J669,0)</f>
        <v>0</v>
      </c>
      <c r="BH669" s="187">
        <f>IF(N669="sníž. přenesená",J669,0)</f>
        <v>0</v>
      </c>
      <c r="BI669" s="187">
        <f>IF(N669="nulová",J669,0)</f>
        <v>0</v>
      </c>
      <c r="BJ669" s="19" t="s">
        <v>80</v>
      </c>
      <c r="BK669" s="187">
        <f>ROUND(I669*H669,2)</f>
        <v>0</v>
      </c>
      <c r="BL669" s="19" t="s">
        <v>139</v>
      </c>
      <c r="BM669" s="186" t="s">
        <v>622</v>
      </c>
    </row>
    <row r="670" spans="1:65" s="2" customFormat="1" ht="11.25">
      <c r="A670" s="36"/>
      <c r="B670" s="37"/>
      <c r="C670" s="38"/>
      <c r="D670" s="188" t="s">
        <v>141</v>
      </c>
      <c r="E670" s="38"/>
      <c r="F670" s="189" t="s">
        <v>623</v>
      </c>
      <c r="G670" s="38"/>
      <c r="H670" s="38"/>
      <c r="I670" s="190"/>
      <c r="J670" s="38"/>
      <c r="K670" s="38"/>
      <c r="L670" s="41"/>
      <c r="M670" s="191"/>
      <c r="N670" s="192"/>
      <c r="O670" s="66"/>
      <c r="P670" s="66"/>
      <c r="Q670" s="66"/>
      <c r="R670" s="66"/>
      <c r="S670" s="66"/>
      <c r="T670" s="67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T670" s="19" t="s">
        <v>141</v>
      </c>
      <c r="AU670" s="19" t="s">
        <v>82</v>
      </c>
    </row>
    <row r="671" spans="1:65" s="13" customFormat="1" ht="11.25">
      <c r="B671" s="193"/>
      <c r="C671" s="194"/>
      <c r="D671" s="195" t="s">
        <v>143</v>
      </c>
      <c r="E671" s="196" t="s">
        <v>19</v>
      </c>
      <c r="F671" s="197" t="s">
        <v>193</v>
      </c>
      <c r="G671" s="194"/>
      <c r="H671" s="196" t="s">
        <v>19</v>
      </c>
      <c r="I671" s="198"/>
      <c r="J671" s="194"/>
      <c r="K671" s="194"/>
      <c r="L671" s="199"/>
      <c r="M671" s="200"/>
      <c r="N671" s="201"/>
      <c r="O671" s="201"/>
      <c r="P671" s="201"/>
      <c r="Q671" s="201"/>
      <c r="R671" s="201"/>
      <c r="S671" s="201"/>
      <c r="T671" s="202"/>
      <c r="AT671" s="203" t="s">
        <v>143</v>
      </c>
      <c r="AU671" s="203" t="s">
        <v>82</v>
      </c>
      <c r="AV671" s="13" t="s">
        <v>80</v>
      </c>
      <c r="AW671" s="13" t="s">
        <v>34</v>
      </c>
      <c r="AX671" s="13" t="s">
        <v>72</v>
      </c>
      <c r="AY671" s="203" t="s">
        <v>132</v>
      </c>
    </row>
    <row r="672" spans="1:65" s="13" customFormat="1" ht="11.25">
      <c r="B672" s="193"/>
      <c r="C672" s="194"/>
      <c r="D672" s="195" t="s">
        <v>143</v>
      </c>
      <c r="E672" s="196" t="s">
        <v>19</v>
      </c>
      <c r="F672" s="197" t="s">
        <v>624</v>
      </c>
      <c r="G672" s="194"/>
      <c r="H672" s="196" t="s">
        <v>19</v>
      </c>
      <c r="I672" s="198"/>
      <c r="J672" s="194"/>
      <c r="K672" s="194"/>
      <c r="L672" s="199"/>
      <c r="M672" s="200"/>
      <c r="N672" s="201"/>
      <c r="O672" s="201"/>
      <c r="P672" s="201"/>
      <c r="Q672" s="201"/>
      <c r="R672" s="201"/>
      <c r="S672" s="201"/>
      <c r="T672" s="202"/>
      <c r="AT672" s="203" t="s">
        <v>143</v>
      </c>
      <c r="AU672" s="203" t="s">
        <v>82</v>
      </c>
      <c r="AV672" s="13" t="s">
        <v>80</v>
      </c>
      <c r="AW672" s="13" t="s">
        <v>34</v>
      </c>
      <c r="AX672" s="13" t="s">
        <v>72</v>
      </c>
      <c r="AY672" s="203" t="s">
        <v>132</v>
      </c>
    </row>
    <row r="673" spans="1:65" s="14" customFormat="1" ht="11.25">
      <c r="B673" s="204"/>
      <c r="C673" s="205"/>
      <c r="D673" s="195" t="s">
        <v>143</v>
      </c>
      <c r="E673" s="206" t="s">
        <v>19</v>
      </c>
      <c r="F673" s="207" t="s">
        <v>625</v>
      </c>
      <c r="G673" s="205"/>
      <c r="H673" s="208">
        <v>0.27200000000000002</v>
      </c>
      <c r="I673" s="209"/>
      <c r="J673" s="205"/>
      <c r="K673" s="205"/>
      <c r="L673" s="210"/>
      <c r="M673" s="211"/>
      <c r="N673" s="212"/>
      <c r="O673" s="212"/>
      <c r="P673" s="212"/>
      <c r="Q673" s="212"/>
      <c r="R673" s="212"/>
      <c r="S673" s="212"/>
      <c r="T673" s="213"/>
      <c r="AT673" s="214" t="s">
        <v>143</v>
      </c>
      <c r="AU673" s="214" t="s">
        <v>82</v>
      </c>
      <c r="AV673" s="14" t="s">
        <v>82</v>
      </c>
      <c r="AW673" s="14" t="s">
        <v>34</v>
      </c>
      <c r="AX673" s="14" t="s">
        <v>72</v>
      </c>
      <c r="AY673" s="214" t="s">
        <v>132</v>
      </c>
    </row>
    <row r="674" spans="1:65" s="14" customFormat="1" ht="11.25">
      <c r="B674" s="204"/>
      <c r="C674" s="205"/>
      <c r="D674" s="195" t="s">
        <v>143</v>
      </c>
      <c r="E674" s="206" t="s">
        <v>19</v>
      </c>
      <c r="F674" s="207" t="s">
        <v>626</v>
      </c>
      <c r="G674" s="205"/>
      <c r="H674" s="208">
        <v>2.7E-2</v>
      </c>
      <c r="I674" s="209"/>
      <c r="J674" s="205"/>
      <c r="K674" s="205"/>
      <c r="L674" s="210"/>
      <c r="M674" s="211"/>
      <c r="N674" s="212"/>
      <c r="O674" s="212"/>
      <c r="P674" s="212"/>
      <c r="Q674" s="212"/>
      <c r="R674" s="212"/>
      <c r="S674" s="212"/>
      <c r="T674" s="213"/>
      <c r="AT674" s="214" t="s">
        <v>143</v>
      </c>
      <c r="AU674" s="214" t="s">
        <v>82</v>
      </c>
      <c r="AV674" s="14" t="s">
        <v>82</v>
      </c>
      <c r="AW674" s="14" t="s">
        <v>34</v>
      </c>
      <c r="AX674" s="14" t="s">
        <v>72</v>
      </c>
      <c r="AY674" s="214" t="s">
        <v>132</v>
      </c>
    </row>
    <row r="675" spans="1:65" s="16" customFormat="1" ht="11.25">
      <c r="B675" s="226"/>
      <c r="C675" s="227"/>
      <c r="D675" s="195" t="s">
        <v>143</v>
      </c>
      <c r="E675" s="228" t="s">
        <v>19</v>
      </c>
      <c r="F675" s="229" t="s">
        <v>192</v>
      </c>
      <c r="G675" s="227"/>
      <c r="H675" s="230">
        <v>0.29900000000000004</v>
      </c>
      <c r="I675" s="231"/>
      <c r="J675" s="227"/>
      <c r="K675" s="227"/>
      <c r="L675" s="232"/>
      <c r="M675" s="233"/>
      <c r="N675" s="234"/>
      <c r="O675" s="234"/>
      <c r="P675" s="234"/>
      <c r="Q675" s="234"/>
      <c r="R675" s="234"/>
      <c r="S675" s="234"/>
      <c r="T675" s="235"/>
      <c r="AT675" s="236" t="s">
        <v>143</v>
      </c>
      <c r="AU675" s="236" t="s">
        <v>82</v>
      </c>
      <c r="AV675" s="16" t="s">
        <v>156</v>
      </c>
      <c r="AW675" s="16" t="s">
        <v>34</v>
      </c>
      <c r="AX675" s="16" t="s">
        <v>72</v>
      </c>
      <c r="AY675" s="236" t="s">
        <v>132</v>
      </c>
    </row>
    <row r="676" spans="1:65" s="13" customFormat="1" ht="11.25">
      <c r="B676" s="193"/>
      <c r="C676" s="194"/>
      <c r="D676" s="195" t="s">
        <v>143</v>
      </c>
      <c r="E676" s="196" t="s">
        <v>19</v>
      </c>
      <c r="F676" s="197" t="s">
        <v>334</v>
      </c>
      <c r="G676" s="194"/>
      <c r="H676" s="196" t="s">
        <v>19</v>
      </c>
      <c r="I676" s="198"/>
      <c r="J676" s="194"/>
      <c r="K676" s="194"/>
      <c r="L676" s="199"/>
      <c r="M676" s="200"/>
      <c r="N676" s="201"/>
      <c r="O676" s="201"/>
      <c r="P676" s="201"/>
      <c r="Q676" s="201"/>
      <c r="R676" s="201"/>
      <c r="S676" s="201"/>
      <c r="T676" s="202"/>
      <c r="AT676" s="203" t="s">
        <v>143</v>
      </c>
      <c r="AU676" s="203" t="s">
        <v>82</v>
      </c>
      <c r="AV676" s="13" t="s">
        <v>80</v>
      </c>
      <c r="AW676" s="13" t="s">
        <v>34</v>
      </c>
      <c r="AX676" s="13" t="s">
        <v>72</v>
      </c>
      <c r="AY676" s="203" t="s">
        <v>132</v>
      </c>
    </row>
    <row r="677" spans="1:65" s="13" customFormat="1" ht="11.25">
      <c r="B677" s="193"/>
      <c r="C677" s="194"/>
      <c r="D677" s="195" t="s">
        <v>143</v>
      </c>
      <c r="E677" s="196" t="s">
        <v>19</v>
      </c>
      <c r="F677" s="197" t="s">
        <v>335</v>
      </c>
      <c r="G677" s="194"/>
      <c r="H677" s="196" t="s">
        <v>19</v>
      </c>
      <c r="I677" s="198"/>
      <c r="J677" s="194"/>
      <c r="K677" s="194"/>
      <c r="L677" s="199"/>
      <c r="M677" s="200"/>
      <c r="N677" s="201"/>
      <c r="O677" s="201"/>
      <c r="P677" s="201"/>
      <c r="Q677" s="201"/>
      <c r="R677" s="201"/>
      <c r="S677" s="201"/>
      <c r="T677" s="202"/>
      <c r="AT677" s="203" t="s">
        <v>143</v>
      </c>
      <c r="AU677" s="203" t="s">
        <v>82</v>
      </c>
      <c r="AV677" s="13" t="s">
        <v>80</v>
      </c>
      <c r="AW677" s="13" t="s">
        <v>34</v>
      </c>
      <c r="AX677" s="13" t="s">
        <v>72</v>
      </c>
      <c r="AY677" s="203" t="s">
        <v>132</v>
      </c>
    </row>
    <row r="678" spans="1:65" s="13" customFormat="1" ht="11.25">
      <c r="B678" s="193"/>
      <c r="C678" s="194"/>
      <c r="D678" s="195" t="s">
        <v>143</v>
      </c>
      <c r="E678" s="196" t="s">
        <v>19</v>
      </c>
      <c r="F678" s="197" t="s">
        <v>395</v>
      </c>
      <c r="G678" s="194"/>
      <c r="H678" s="196" t="s">
        <v>19</v>
      </c>
      <c r="I678" s="198"/>
      <c r="J678" s="194"/>
      <c r="K678" s="194"/>
      <c r="L678" s="199"/>
      <c r="M678" s="200"/>
      <c r="N678" s="201"/>
      <c r="O678" s="201"/>
      <c r="P678" s="201"/>
      <c r="Q678" s="201"/>
      <c r="R678" s="201"/>
      <c r="S678" s="201"/>
      <c r="T678" s="202"/>
      <c r="AT678" s="203" t="s">
        <v>143</v>
      </c>
      <c r="AU678" s="203" t="s">
        <v>82</v>
      </c>
      <c r="AV678" s="13" t="s">
        <v>80</v>
      </c>
      <c r="AW678" s="13" t="s">
        <v>34</v>
      </c>
      <c r="AX678" s="13" t="s">
        <v>72</v>
      </c>
      <c r="AY678" s="203" t="s">
        <v>132</v>
      </c>
    </row>
    <row r="679" spans="1:65" s="14" customFormat="1" ht="11.25">
      <c r="B679" s="204"/>
      <c r="C679" s="205"/>
      <c r="D679" s="195" t="s">
        <v>143</v>
      </c>
      <c r="E679" s="206" t="s">
        <v>19</v>
      </c>
      <c r="F679" s="207" t="s">
        <v>627</v>
      </c>
      <c r="G679" s="205"/>
      <c r="H679" s="208">
        <v>0.84</v>
      </c>
      <c r="I679" s="209"/>
      <c r="J679" s="205"/>
      <c r="K679" s="205"/>
      <c r="L679" s="210"/>
      <c r="M679" s="211"/>
      <c r="N679" s="212"/>
      <c r="O679" s="212"/>
      <c r="P679" s="212"/>
      <c r="Q679" s="212"/>
      <c r="R679" s="212"/>
      <c r="S679" s="212"/>
      <c r="T679" s="213"/>
      <c r="AT679" s="214" t="s">
        <v>143</v>
      </c>
      <c r="AU679" s="214" t="s">
        <v>82</v>
      </c>
      <c r="AV679" s="14" t="s">
        <v>82</v>
      </c>
      <c r="AW679" s="14" t="s">
        <v>34</v>
      </c>
      <c r="AX679" s="14" t="s">
        <v>72</v>
      </c>
      <c r="AY679" s="214" t="s">
        <v>132</v>
      </c>
    </row>
    <row r="680" spans="1:65" s="14" customFormat="1" ht="11.25">
      <c r="B680" s="204"/>
      <c r="C680" s="205"/>
      <c r="D680" s="195" t="s">
        <v>143</v>
      </c>
      <c r="E680" s="206" t="s">
        <v>19</v>
      </c>
      <c r="F680" s="207" t="s">
        <v>628</v>
      </c>
      <c r="G680" s="205"/>
      <c r="H680" s="208">
        <v>8.4000000000000005E-2</v>
      </c>
      <c r="I680" s="209"/>
      <c r="J680" s="205"/>
      <c r="K680" s="205"/>
      <c r="L680" s="210"/>
      <c r="M680" s="211"/>
      <c r="N680" s="212"/>
      <c r="O680" s="212"/>
      <c r="P680" s="212"/>
      <c r="Q680" s="212"/>
      <c r="R680" s="212"/>
      <c r="S680" s="212"/>
      <c r="T680" s="213"/>
      <c r="AT680" s="214" t="s">
        <v>143</v>
      </c>
      <c r="AU680" s="214" t="s">
        <v>82</v>
      </c>
      <c r="AV680" s="14" t="s">
        <v>82</v>
      </c>
      <c r="AW680" s="14" t="s">
        <v>34</v>
      </c>
      <c r="AX680" s="14" t="s">
        <v>72</v>
      </c>
      <c r="AY680" s="214" t="s">
        <v>132</v>
      </c>
    </row>
    <row r="681" spans="1:65" s="16" customFormat="1" ht="11.25">
      <c r="B681" s="226"/>
      <c r="C681" s="227"/>
      <c r="D681" s="195" t="s">
        <v>143</v>
      </c>
      <c r="E681" s="228" t="s">
        <v>19</v>
      </c>
      <c r="F681" s="229" t="s">
        <v>192</v>
      </c>
      <c r="G681" s="227"/>
      <c r="H681" s="230">
        <v>0.92399999999999993</v>
      </c>
      <c r="I681" s="231"/>
      <c r="J681" s="227"/>
      <c r="K681" s="227"/>
      <c r="L681" s="232"/>
      <c r="M681" s="233"/>
      <c r="N681" s="234"/>
      <c r="O681" s="234"/>
      <c r="P681" s="234"/>
      <c r="Q681" s="234"/>
      <c r="R681" s="234"/>
      <c r="S681" s="234"/>
      <c r="T681" s="235"/>
      <c r="AT681" s="236" t="s">
        <v>143</v>
      </c>
      <c r="AU681" s="236" t="s">
        <v>82</v>
      </c>
      <c r="AV681" s="16" t="s">
        <v>156</v>
      </c>
      <c r="AW681" s="16" t="s">
        <v>34</v>
      </c>
      <c r="AX681" s="16" t="s">
        <v>72</v>
      </c>
      <c r="AY681" s="236" t="s">
        <v>132</v>
      </c>
    </row>
    <row r="682" spans="1:65" s="15" customFormat="1" ht="11.25">
      <c r="B682" s="215"/>
      <c r="C682" s="216"/>
      <c r="D682" s="195" t="s">
        <v>143</v>
      </c>
      <c r="E682" s="217" t="s">
        <v>19</v>
      </c>
      <c r="F682" s="218" t="s">
        <v>150</v>
      </c>
      <c r="G682" s="216"/>
      <c r="H682" s="219">
        <v>1.2230000000000001</v>
      </c>
      <c r="I682" s="220"/>
      <c r="J682" s="216"/>
      <c r="K682" s="216"/>
      <c r="L682" s="221"/>
      <c r="M682" s="222"/>
      <c r="N682" s="223"/>
      <c r="O682" s="223"/>
      <c r="P682" s="223"/>
      <c r="Q682" s="223"/>
      <c r="R682" s="223"/>
      <c r="S682" s="223"/>
      <c r="T682" s="224"/>
      <c r="AT682" s="225" t="s">
        <v>143</v>
      </c>
      <c r="AU682" s="225" t="s">
        <v>82</v>
      </c>
      <c r="AV682" s="15" t="s">
        <v>139</v>
      </c>
      <c r="AW682" s="15" t="s">
        <v>34</v>
      </c>
      <c r="AX682" s="15" t="s">
        <v>80</v>
      </c>
      <c r="AY682" s="225" t="s">
        <v>132</v>
      </c>
    </row>
    <row r="683" spans="1:65" s="2" customFormat="1" ht="16.5" customHeight="1">
      <c r="A683" s="36"/>
      <c r="B683" s="37"/>
      <c r="C683" s="175" t="s">
        <v>629</v>
      </c>
      <c r="D683" s="175" t="s">
        <v>134</v>
      </c>
      <c r="E683" s="176" t="s">
        <v>630</v>
      </c>
      <c r="F683" s="177" t="s">
        <v>631</v>
      </c>
      <c r="G683" s="178" t="s">
        <v>137</v>
      </c>
      <c r="H683" s="179">
        <v>20.88</v>
      </c>
      <c r="I683" s="180"/>
      <c r="J683" s="181">
        <f>ROUND(I683*H683,2)</f>
        <v>0</v>
      </c>
      <c r="K683" s="177" t="s">
        <v>138</v>
      </c>
      <c r="L683" s="41"/>
      <c r="M683" s="182" t="s">
        <v>19</v>
      </c>
      <c r="N683" s="183" t="s">
        <v>43</v>
      </c>
      <c r="O683" s="66"/>
      <c r="P683" s="184">
        <f>O683*H683</f>
        <v>0</v>
      </c>
      <c r="Q683" s="184">
        <v>5.7646399999999997E-3</v>
      </c>
      <c r="R683" s="184">
        <f>Q683*H683</f>
        <v>0.12036568319999999</v>
      </c>
      <c r="S683" s="184">
        <v>0</v>
      </c>
      <c r="T683" s="185">
        <f>S683*H683</f>
        <v>0</v>
      </c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R683" s="186" t="s">
        <v>139</v>
      </c>
      <c r="AT683" s="186" t="s">
        <v>134</v>
      </c>
      <c r="AU683" s="186" t="s">
        <v>82</v>
      </c>
      <c r="AY683" s="19" t="s">
        <v>132</v>
      </c>
      <c r="BE683" s="187">
        <f>IF(N683="základní",J683,0)</f>
        <v>0</v>
      </c>
      <c r="BF683" s="187">
        <f>IF(N683="snížená",J683,0)</f>
        <v>0</v>
      </c>
      <c r="BG683" s="187">
        <f>IF(N683="zákl. přenesená",J683,0)</f>
        <v>0</v>
      </c>
      <c r="BH683" s="187">
        <f>IF(N683="sníž. přenesená",J683,0)</f>
        <v>0</v>
      </c>
      <c r="BI683" s="187">
        <f>IF(N683="nulová",J683,0)</f>
        <v>0</v>
      </c>
      <c r="BJ683" s="19" t="s">
        <v>80</v>
      </c>
      <c r="BK683" s="187">
        <f>ROUND(I683*H683,2)</f>
        <v>0</v>
      </c>
      <c r="BL683" s="19" t="s">
        <v>139</v>
      </c>
      <c r="BM683" s="186" t="s">
        <v>632</v>
      </c>
    </row>
    <row r="684" spans="1:65" s="2" customFormat="1" ht="11.25">
      <c r="A684" s="36"/>
      <c r="B684" s="37"/>
      <c r="C684" s="38"/>
      <c r="D684" s="188" t="s">
        <v>141</v>
      </c>
      <c r="E684" s="38"/>
      <c r="F684" s="189" t="s">
        <v>633</v>
      </c>
      <c r="G684" s="38"/>
      <c r="H684" s="38"/>
      <c r="I684" s="190"/>
      <c r="J684" s="38"/>
      <c r="K684" s="38"/>
      <c r="L684" s="41"/>
      <c r="M684" s="191"/>
      <c r="N684" s="192"/>
      <c r="O684" s="66"/>
      <c r="P684" s="66"/>
      <c r="Q684" s="66"/>
      <c r="R684" s="66"/>
      <c r="S684" s="66"/>
      <c r="T684" s="67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T684" s="19" t="s">
        <v>141</v>
      </c>
      <c r="AU684" s="19" t="s">
        <v>82</v>
      </c>
    </row>
    <row r="685" spans="1:65" s="13" customFormat="1" ht="11.25">
      <c r="B685" s="193"/>
      <c r="C685" s="194"/>
      <c r="D685" s="195" t="s">
        <v>143</v>
      </c>
      <c r="E685" s="196" t="s">
        <v>19</v>
      </c>
      <c r="F685" s="197" t="s">
        <v>193</v>
      </c>
      <c r="G685" s="194"/>
      <c r="H685" s="196" t="s">
        <v>19</v>
      </c>
      <c r="I685" s="198"/>
      <c r="J685" s="194"/>
      <c r="K685" s="194"/>
      <c r="L685" s="199"/>
      <c r="M685" s="200"/>
      <c r="N685" s="201"/>
      <c r="O685" s="201"/>
      <c r="P685" s="201"/>
      <c r="Q685" s="201"/>
      <c r="R685" s="201"/>
      <c r="S685" s="201"/>
      <c r="T685" s="202"/>
      <c r="AT685" s="203" t="s">
        <v>143</v>
      </c>
      <c r="AU685" s="203" t="s">
        <v>82</v>
      </c>
      <c r="AV685" s="13" t="s">
        <v>80</v>
      </c>
      <c r="AW685" s="13" t="s">
        <v>34</v>
      </c>
      <c r="AX685" s="13" t="s">
        <v>72</v>
      </c>
      <c r="AY685" s="203" t="s">
        <v>132</v>
      </c>
    </row>
    <row r="686" spans="1:65" s="13" customFormat="1" ht="11.25">
      <c r="B686" s="193"/>
      <c r="C686" s="194"/>
      <c r="D686" s="195" t="s">
        <v>143</v>
      </c>
      <c r="E686" s="196" t="s">
        <v>19</v>
      </c>
      <c r="F686" s="197" t="s">
        <v>624</v>
      </c>
      <c r="G686" s="194"/>
      <c r="H686" s="196" t="s">
        <v>19</v>
      </c>
      <c r="I686" s="198"/>
      <c r="J686" s="194"/>
      <c r="K686" s="194"/>
      <c r="L686" s="199"/>
      <c r="M686" s="200"/>
      <c r="N686" s="201"/>
      <c r="O686" s="201"/>
      <c r="P686" s="201"/>
      <c r="Q686" s="201"/>
      <c r="R686" s="201"/>
      <c r="S686" s="201"/>
      <c r="T686" s="202"/>
      <c r="AT686" s="203" t="s">
        <v>143</v>
      </c>
      <c r="AU686" s="203" t="s">
        <v>82</v>
      </c>
      <c r="AV686" s="13" t="s">
        <v>80</v>
      </c>
      <c r="AW686" s="13" t="s">
        <v>34</v>
      </c>
      <c r="AX686" s="13" t="s">
        <v>72</v>
      </c>
      <c r="AY686" s="203" t="s">
        <v>132</v>
      </c>
    </row>
    <row r="687" spans="1:65" s="14" customFormat="1" ht="11.25">
      <c r="B687" s="204"/>
      <c r="C687" s="205"/>
      <c r="D687" s="195" t="s">
        <v>143</v>
      </c>
      <c r="E687" s="206" t="s">
        <v>19</v>
      </c>
      <c r="F687" s="207" t="s">
        <v>634</v>
      </c>
      <c r="G687" s="205"/>
      <c r="H687" s="208">
        <v>4.08</v>
      </c>
      <c r="I687" s="209"/>
      <c r="J687" s="205"/>
      <c r="K687" s="205"/>
      <c r="L687" s="210"/>
      <c r="M687" s="211"/>
      <c r="N687" s="212"/>
      <c r="O687" s="212"/>
      <c r="P687" s="212"/>
      <c r="Q687" s="212"/>
      <c r="R687" s="212"/>
      <c r="S687" s="212"/>
      <c r="T687" s="213"/>
      <c r="AT687" s="214" t="s">
        <v>143</v>
      </c>
      <c r="AU687" s="214" t="s">
        <v>82</v>
      </c>
      <c r="AV687" s="14" t="s">
        <v>82</v>
      </c>
      <c r="AW687" s="14" t="s">
        <v>34</v>
      </c>
      <c r="AX687" s="14" t="s">
        <v>72</v>
      </c>
      <c r="AY687" s="214" t="s">
        <v>132</v>
      </c>
    </row>
    <row r="688" spans="1:65" s="16" customFormat="1" ht="11.25">
      <c r="B688" s="226"/>
      <c r="C688" s="227"/>
      <c r="D688" s="195" t="s">
        <v>143</v>
      </c>
      <c r="E688" s="228" t="s">
        <v>19</v>
      </c>
      <c r="F688" s="229" t="s">
        <v>192</v>
      </c>
      <c r="G688" s="227"/>
      <c r="H688" s="230">
        <v>4.08</v>
      </c>
      <c r="I688" s="231"/>
      <c r="J688" s="227"/>
      <c r="K688" s="227"/>
      <c r="L688" s="232"/>
      <c r="M688" s="233"/>
      <c r="N688" s="234"/>
      <c r="O688" s="234"/>
      <c r="P688" s="234"/>
      <c r="Q688" s="234"/>
      <c r="R688" s="234"/>
      <c r="S688" s="234"/>
      <c r="T688" s="235"/>
      <c r="AT688" s="236" t="s">
        <v>143</v>
      </c>
      <c r="AU688" s="236" t="s">
        <v>82</v>
      </c>
      <c r="AV688" s="16" t="s">
        <v>156</v>
      </c>
      <c r="AW688" s="16" t="s">
        <v>34</v>
      </c>
      <c r="AX688" s="16" t="s">
        <v>72</v>
      </c>
      <c r="AY688" s="236" t="s">
        <v>132</v>
      </c>
    </row>
    <row r="689" spans="1:65" s="13" customFormat="1" ht="11.25">
      <c r="B689" s="193"/>
      <c r="C689" s="194"/>
      <c r="D689" s="195" t="s">
        <v>143</v>
      </c>
      <c r="E689" s="196" t="s">
        <v>19</v>
      </c>
      <c r="F689" s="197" t="s">
        <v>334</v>
      </c>
      <c r="G689" s="194"/>
      <c r="H689" s="196" t="s">
        <v>19</v>
      </c>
      <c r="I689" s="198"/>
      <c r="J689" s="194"/>
      <c r="K689" s="194"/>
      <c r="L689" s="199"/>
      <c r="M689" s="200"/>
      <c r="N689" s="201"/>
      <c r="O689" s="201"/>
      <c r="P689" s="201"/>
      <c r="Q689" s="201"/>
      <c r="R689" s="201"/>
      <c r="S689" s="201"/>
      <c r="T689" s="202"/>
      <c r="AT689" s="203" t="s">
        <v>143</v>
      </c>
      <c r="AU689" s="203" t="s">
        <v>82</v>
      </c>
      <c r="AV689" s="13" t="s">
        <v>80</v>
      </c>
      <c r="AW689" s="13" t="s">
        <v>34</v>
      </c>
      <c r="AX689" s="13" t="s">
        <v>72</v>
      </c>
      <c r="AY689" s="203" t="s">
        <v>132</v>
      </c>
    </row>
    <row r="690" spans="1:65" s="13" customFormat="1" ht="11.25">
      <c r="B690" s="193"/>
      <c r="C690" s="194"/>
      <c r="D690" s="195" t="s">
        <v>143</v>
      </c>
      <c r="E690" s="196" t="s">
        <v>19</v>
      </c>
      <c r="F690" s="197" t="s">
        <v>335</v>
      </c>
      <c r="G690" s="194"/>
      <c r="H690" s="196" t="s">
        <v>19</v>
      </c>
      <c r="I690" s="198"/>
      <c r="J690" s="194"/>
      <c r="K690" s="194"/>
      <c r="L690" s="199"/>
      <c r="M690" s="200"/>
      <c r="N690" s="201"/>
      <c r="O690" s="201"/>
      <c r="P690" s="201"/>
      <c r="Q690" s="201"/>
      <c r="R690" s="201"/>
      <c r="S690" s="201"/>
      <c r="T690" s="202"/>
      <c r="AT690" s="203" t="s">
        <v>143</v>
      </c>
      <c r="AU690" s="203" t="s">
        <v>82</v>
      </c>
      <c r="AV690" s="13" t="s">
        <v>80</v>
      </c>
      <c r="AW690" s="13" t="s">
        <v>34</v>
      </c>
      <c r="AX690" s="13" t="s">
        <v>72</v>
      </c>
      <c r="AY690" s="203" t="s">
        <v>132</v>
      </c>
    </row>
    <row r="691" spans="1:65" s="13" customFormat="1" ht="11.25">
      <c r="B691" s="193"/>
      <c r="C691" s="194"/>
      <c r="D691" s="195" t="s">
        <v>143</v>
      </c>
      <c r="E691" s="196" t="s">
        <v>19</v>
      </c>
      <c r="F691" s="197" t="s">
        <v>395</v>
      </c>
      <c r="G691" s="194"/>
      <c r="H691" s="196" t="s">
        <v>19</v>
      </c>
      <c r="I691" s="198"/>
      <c r="J691" s="194"/>
      <c r="K691" s="194"/>
      <c r="L691" s="199"/>
      <c r="M691" s="200"/>
      <c r="N691" s="201"/>
      <c r="O691" s="201"/>
      <c r="P691" s="201"/>
      <c r="Q691" s="201"/>
      <c r="R691" s="201"/>
      <c r="S691" s="201"/>
      <c r="T691" s="202"/>
      <c r="AT691" s="203" t="s">
        <v>143</v>
      </c>
      <c r="AU691" s="203" t="s">
        <v>82</v>
      </c>
      <c r="AV691" s="13" t="s">
        <v>80</v>
      </c>
      <c r="AW691" s="13" t="s">
        <v>34</v>
      </c>
      <c r="AX691" s="13" t="s">
        <v>72</v>
      </c>
      <c r="AY691" s="203" t="s">
        <v>132</v>
      </c>
    </row>
    <row r="692" spans="1:65" s="14" customFormat="1" ht="11.25">
      <c r="B692" s="204"/>
      <c r="C692" s="205"/>
      <c r="D692" s="195" t="s">
        <v>143</v>
      </c>
      <c r="E692" s="206" t="s">
        <v>19</v>
      </c>
      <c r="F692" s="207" t="s">
        <v>635</v>
      </c>
      <c r="G692" s="205"/>
      <c r="H692" s="208">
        <v>16.8</v>
      </c>
      <c r="I692" s="209"/>
      <c r="J692" s="205"/>
      <c r="K692" s="205"/>
      <c r="L692" s="210"/>
      <c r="M692" s="211"/>
      <c r="N692" s="212"/>
      <c r="O692" s="212"/>
      <c r="P692" s="212"/>
      <c r="Q692" s="212"/>
      <c r="R692" s="212"/>
      <c r="S692" s="212"/>
      <c r="T692" s="213"/>
      <c r="AT692" s="214" t="s">
        <v>143</v>
      </c>
      <c r="AU692" s="214" t="s">
        <v>82</v>
      </c>
      <c r="AV692" s="14" t="s">
        <v>82</v>
      </c>
      <c r="AW692" s="14" t="s">
        <v>34</v>
      </c>
      <c r="AX692" s="14" t="s">
        <v>72</v>
      </c>
      <c r="AY692" s="214" t="s">
        <v>132</v>
      </c>
    </row>
    <row r="693" spans="1:65" s="16" customFormat="1" ht="11.25">
      <c r="B693" s="226"/>
      <c r="C693" s="227"/>
      <c r="D693" s="195" t="s">
        <v>143</v>
      </c>
      <c r="E693" s="228" t="s">
        <v>19</v>
      </c>
      <c r="F693" s="229" t="s">
        <v>192</v>
      </c>
      <c r="G693" s="227"/>
      <c r="H693" s="230">
        <v>16.8</v>
      </c>
      <c r="I693" s="231"/>
      <c r="J693" s="227"/>
      <c r="K693" s="227"/>
      <c r="L693" s="232"/>
      <c r="M693" s="233"/>
      <c r="N693" s="234"/>
      <c r="O693" s="234"/>
      <c r="P693" s="234"/>
      <c r="Q693" s="234"/>
      <c r="R693" s="234"/>
      <c r="S693" s="234"/>
      <c r="T693" s="235"/>
      <c r="AT693" s="236" t="s">
        <v>143</v>
      </c>
      <c r="AU693" s="236" t="s">
        <v>82</v>
      </c>
      <c r="AV693" s="16" t="s">
        <v>156</v>
      </c>
      <c r="AW693" s="16" t="s">
        <v>34</v>
      </c>
      <c r="AX693" s="16" t="s">
        <v>72</v>
      </c>
      <c r="AY693" s="236" t="s">
        <v>132</v>
      </c>
    </row>
    <row r="694" spans="1:65" s="15" customFormat="1" ht="11.25">
      <c r="B694" s="215"/>
      <c r="C694" s="216"/>
      <c r="D694" s="195" t="s">
        <v>143</v>
      </c>
      <c r="E694" s="217" t="s">
        <v>19</v>
      </c>
      <c r="F694" s="218" t="s">
        <v>150</v>
      </c>
      <c r="G694" s="216"/>
      <c r="H694" s="219">
        <v>20.880000000000003</v>
      </c>
      <c r="I694" s="220"/>
      <c r="J694" s="216"/>
      <c r="K694" s="216"/>
      <c r="L694" s="221"/>
      <c r="M694" s="222"/>
      <c r="N694" s="223"/>
      <c r="O694" s="223"/>
      <c r="P694" s="223"/>
      <c r="Q694" s="223"/>
      <c r="R694" s="223"/>
      <c r="S694" s="223"/>
      <c r="T694" s="224"/>
      <c r="AT694" s="225" t="s">
        <v>143</v>
      </c>
      <c r="AU694" s="225" t="s">
        <v>82</v>
      </c>
      <c r="AV694" s="15" t="s">
        <v>139</v>
      </c>
      <c r="AW694" s="15" t="s">
        <v>34</v>
      </c>
      <c r="AX694" s="15" t="s">
        <v>80</v>
      </c>
      <c r="AY694" s="225" t="s">
        <v>132</v>
      </c>
    </row>
    <row r="695" spans="1:65" s="2" customFormat="1" ht="16.5" customHeight="1">
      <c r="A695" s="36"/>
      <c r="B695" s="37"/>
      <c r="C695" s="175" t="s">
        <v>636</v>
      </c>
      <c r="D695" s="175" t="s">
        <v>134</v>
      </c>
      <c r="E695" s="176" t="s">
        <v>637</v>
      </c>
      <c r="F695" s="177" t="s">
        <v>638</v>
      </c>
      <c r="G695" s="178" t="s">
        <v>137</v>
      </c>
      <c r="H695" s="179">
        <v>20.88</v>
      </c>
      <c r="I695" s="180"/>
      <c r="J695" s="181">
        <f>ROUND(I695*H695,2)</f>
        <v>0</v>
      </c>
      <c r="K695" s="177" t="s">
        <v>138</v>
      </c>
      <c r="L695" s="41"/>
      <c r="M695" s="182" t="s">
        <v>19</v>
      </c>
      <c r="N695" s="183" t="s">
        <v>43</v>
      </c>
      <c r="O695" s="66"/>
      <c r="P695" s="184">
        <f>O695*H695</f>
        <v>0</v>
      </c>
      <c r="Q695" s="184">
        <v>0</v>
      </c>
      <c r="R695" s="184">
        <f>Q695*H695</f>
        <v>0</v>
      </c>
      <c r="S695" s="184">
        <v>0</v>
      </c>
      <c r="T695" s="185">
        <f>S695*H695</f>
        <v>0</v>
      </c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R695" s="186" t="s">
        <v>139</v>
      </c>
      <c r="AT695" s="186" t="s">
        <v>134</v>
      </c>
      <c r="AU695" s="186" t="s">
        <v>82</v>
      </c>
      <c r="AY695" s="19" t="s">
        <v>132</v>
      </c>
      <c r="BE695" s="187">
        <f>IF(N695="základní",J695,0)</f>
        <v>0</v>
      </c>
      <c r="BF695" s="187">
        <f>IF(N695="snížená",J695,0)</f>
        <v>0</v>
      </c>
      <c r="BG695" s="187">
        <f>IF(N695="zákl. přenesená",J695,0)</f>
        <v>0</v>
      </c>
      <c r="BH695" s="187">
        <f>IF(N695="sníž. přenesená",J695,0)</f>
        <v>0</v>
      </c>
      <c r="BI695" s="187">
        <f>IF(N695="nulová",J695,0)</f>
        <v>0</v>
      </c>
      <c r="BJ695" s="19" t="s">
        <v>80</v>
      </c>
      <c r="BK695" s="187">
        <f>ROUND(I695*H695,2)</f>
        <v>0</v>
      </c>
      <c r="BL695" s="19" t="s">
        <v>139</v>
      </c>
      <c r="BM695" s="186" t="s">
        <v>639</v>
      </c>
    </row>
    <row r="696" spans="1:65" s="2" customFormat="1" ht="11.25">
      <c r="A696" s="36"/>
      <c r="B696" s="37"/>
      <c r="C696" s="38"/>
      <c r="D696" s="188" t="s">
        <v>141</v>
      </c>
      <c r="E696" s="38"/>
      <c r="F696" s="189" t="s">
        <v>640</v>
      </c>
      <c r="G696" s="38"/>
      <c r="H696" s="38"/>
      <c r="I696" s="190"/>
      <c r="J696" s="38"/>
      <c r="K696" s="38"/>
      <c r="L696" s="41"/>
      <c r="M696" s="191"/>
      <c r="N696" s="192"/>
      <c r="O696" s="66"/>
      <c r="P696" s="66"/>
      <c r="Q696" s="66"/>
      <c r="R696" s="66"/>
      <c r="S696" s="66"/>
      <c r="T696" s="67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T696" s="19" t="s">
        <v>141</v>
      </c>
      <c r="AU696" s="19" t="s">
        <v>82</v>
      </c>
    </row>
    <row r="697" spans="1:65" s="2" customFormat="1" ht="16.5" customHeight="1">
      <c r="A697" s="36"/>
      <c r="B697" s="37"/>
      <c r="C697" s="175" t="s">
        <v>641</v>
      </c>
      <c r="D697" s="175" t="s">
        <v>134</v>
      </c>
      <c r="E697" s="176" t="s">
        <v>642</v>
      </c>
      <c r="F697" s="177" t="s">
        <v>643</v>
      </c>
      <c r="G697" s="178" t="s">
        <v>263</v>
      </c>
      <c r="H697" s="179">
        <v>7.4999999999999997E-2</v>
      </c>
      <c r="I697" s="180"/>
      <c r="J697" s="181">
        <f>ROUND(I697*H697,2)</f>
        <v>0</v>
      </c>
      <c r="K697" s="177" t="s">
        <v>138</v>
      </c>
      <c r="L697" s="41"/>
      <c r="M697" s="182" t="s">
        <v>19</v>
      </c>
      <c r="N697" s="183" t="s">
        <v>43</v>
      </c>
      <c r="O697" s="66"/>
      <c r="P697" s="184">
        <f>O697*H697</f>
        <v>0</v>
      </c>
      <c r="Q697" s="184">
        <v>1.0529056800000001</v>
      </c>
      <c r="R697" s="184">
        <f>Q697*H697</f>
        <v>7.8967926000000008E-2</v>
      </c>
      <c r="S697" s="184">
        <v>0</v>
      </c>
      <c r="T697" s="185">
        <f>S697*H697</f>
        <v>0</v>
      </c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R697" s="186" t="s">
        <v>139</v>
      </c>
      <c r="AT697" s="186" t="s">
        <v>134</v>
      </c>
      <c r="AU697" s="186" t="s">
        <v>82</v>
      </c>
      <c r="AY697" s="19" t="s">
        <v>132</v>
      </c>
      <c r="BE697" s="187">
        <f>IF(N697="základní",J697,0)</f>
        <v>0</v>
      </c>
      <c r="BF697" s="187">
        <f>IF(N697="snížená",J697,0)</f>
        <v>0</v>
      </c>
      <c r="BG697" s="187">
        <f>IF(N697="zákl. přenesená",J697,0)</f>
        <v>0</v>
      </c>
      <c r="BH697" s="187">
        <f>IF(N697="sníž. přenesená",J697,0)</f>
        <v>0</v>
      </c>
      <c r="BI697" s="187">
        <f>IF(N697="nulová",J697,0)</f>
        <v>0</v>
      </c>
      <c r="BJ697" s="19" t="s">
        <v>80</v>
      </c>
      <c r="BK697" s="187">
        <f>ROUND(I697*H697,2)</f>
        <v>0</v>
      </c>
      <c r="BL697" s="19" t="s">
        <v>139</v>
      </c>
      <c r="BM697" s="186" t="s">
        <v>644</v>
      </c>
    </row>
    <row r="698" spans="1:65" s="2" customFormat="1" ht="11.25">
      <c r="A698" s="36"/>
      <c r="B698" s="37"/>
      <c r="C698" s="38"/>
      <c r="D698" s="188" t="s">
        <v>141</v>
      </c>
      <c r="E698" s="38"/>
      <c r="F698" s="189" t="s">
        <v>645</v>
      </c>
      <c r="G698" s="38"/>
      <c r="H698" s="38"/>
      <c r="I698" s="190"/>
      <c r="J698" s="38"/>
      <c r="K698" s="38"/>
      <c r="L698" s="41"/>
      <c r="M698" s="191"/>
      <c r="N698" s="192"/>
      <c r="O698" s="66"/>
      <c r="P698" s="66"/>
      <c r="Q698" s="66"/>
      <c r="R698" s="66"/>
      <c r="S698" s="66"/>
      <c r="T698" s="67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T698" s="19" t="s">
        <v>141</v>
      </c>
      <c r="AU698" s="19" t="s">
        <v>82</v>
      </c>
    </row>
    <row r="699" spans="1:65" s="13" customFormat="1" ht="11.25">
      <c r="B699" s="193"/>
      <c r="C699" s="194"/>
      <c r="D699" s="195" t="s">
        <v>143</v>
      </c>
      <c r="E699" s="196" t="s">
        <v>19</v>
      </c>
      <c r="F699" s="197" t="s">
        <v>334</v>
      </c>
      <c r="G699" s="194"/>
      <c r="H699" s="196" t="s">
        <v>19</v>
      </c>
      <c r="I699" s="198"/>
      <c r="J699" s="194"/>
      <c r="K699" s="194"/>
      <c r="L699" s="199"/>
      <c r="M699" s="200"/>
      <c r="N699" s="201"/>
      <c r="O699" s="201"/>
      <c r="P699" s="201"/>
      <c r="Q699" s="201"/>
      <c r="R699" s="201"/>
      <c r="S699" s="201"/>
      <c r="T699" s="202"/>
      <c r="AT699" s="203" t="s">
        <v>143</v>
      </c>
      <c r="AU699" s="203" t="s">
        <v>82</v>
      </c>
      <c r="AV699" s="13" t="s">
        <v>80</v>
      </c>
      <c r="AW699" s="13" t="s">
        <v>34</v>
      </c>
      <c r="AX699" s="13" t="s">
        <v>72</v>
      </c>
      <c r="AY699" s="203" t="s">
        <v>132</v>
      </c>
    </row>
    <row r="700" spans="1:65" s="13" customFormat="1" ht="11.25">
      <c r="B700" s="193"/>
      <c r="C700" s="194"/>
      <c r="D700" s="195" t="s">
        <v>143</v>
      </c>
      <c r="E700" s="196" t="s">
        <v>19</v>
      </c>
      <c r="F700" s="197" t="s">
        <v>335</v>
      </c>
      <c r="G700" s="194"/>
      <c r="H700" s="196" t="s">
        <v>19</v>
      </c>
      <c r="I700" s="198"/>
      <c r="J700" s="194"/>
      <c r="K700" s="194"/>
      <c r="L700" s="199"/>
      <c r="M700" s="200"/>
      <c r="N700" s="201"/>
      <c r="O700" s="201"/>
      <c r="P700" s="201"/>
      <c r="Q700" s="201"/>
      <c r="R700" s="201"/>
      <c r="S700" s="201"/>
      <c r="T700" s="202"/>
      <c r="AT700" s="203" t="s">
        <v>143</v>
      </c>
      <c r="AU700" s="203" t="s">
        <v>82</v>
      </c>
      <c r="AV700" s="13" t="s">
        <v>80</v>
      </c>
      <c r="AW700" s="13" t="s">
        <v>34</v>
      </c>
      <c r="AX700" s="13" t="s">
        <v>72</v>
      </c>
      <c r="AY700" s="203" t="s">
        <v>132</v>
      </c>
    </row>
    <row r="701" spans="1:65" s="13" customFormat="1" ht="11.25">
      <c r="B701" s="193"/>
      <c r="C701" s="194"/>
      <c r="D701" s="195" t="s">
        <v>143</v>
      </c>
      <c r="E701" s="196" t="s">
        <v>19</v>
      </c>
      <c r="F701" s="197" t="s">
        <v>646</v>
      </c>
      <c r="G701" s="194"/>
      <c r="H701" s="196" t="s">
        <v>19</v>
      </c>
      <c r="I701" s="198"/>
      <c r="J701" s="194"/>
      <c r="K701" s="194"/>
      <c r="L701" s="199"/>
      <c r="M701" s="200"/>
      <c r="N701" s="201"/>
      <c r="O701" s="201"/>
      <c r="P701" s="201"/>
      <c r="Q701" s="201"/>
      <c r="R701" s="201"/>
      <c r="S701" s="201"/>
      <c r="T701" s="202"/>
      <c r="AT701" s="203" t="s">
        <v>143</v>
      </c>
      <c r="AU701" s="203" t="s">
        <v>82</v>
      </c>
      <c r="AV701" s="13" t="s">
        <v>80</v>
      </c>
      <c r="AW701" s="13" t="s">
        <v>34</v>
      </c>
      <c r="AX701" s="13" t="s">
        <v>72</v>
      </c>
      <c r="AY701" s="203" t="s">
        <v>132</v>
      </c>
    </row>
    <row r="702" spans="1:65" s="14" customFormat="1" ht="11.25">
      <c r="B702" s="204"/>
      <c r="C702" s="205"/>
      <c r="D702" s="195" t="s">
        <v>143</v>
      </c>
      <c r="E702" s="206" t="s">
        <v>19</v>
      </c>
      <c r="F702" s="207" t="s">
        <v>647</v>
      </c>
      <c r="G702" s="205"/>
      <c r="H702" s="208">
        <v>0.06</v>
      </c>
      <c r="I702" s="209"/>
      <c r="J702" s="205"/>
      <c r="K702" s="205"/>
      <c r="L702" s="210"/>
      <c r="M702" s="211"/>
      <c r="N702" s="212"/>
      <c r="O702" s="212"/>
      <c r="P702" s="212"/>
      <c r="Q702" s="212"/>
      <c r="R702" s="212"/>
      <c r="S702" s="212"/>
      <c r="T702" s="213"/>
      <c r="AT702" s="214" t="s">
        <v>143</v>
      </c>
      <c r="AU702" s="214" t="s">
        <v>82</v>
      </c>
      <c r="AV702" s="14" t="s">
        <v>82</v>
      </c>
      <c r="AW702" s="14" t="s">
        <v>34</v>
      </c>
      <c r="AX702" s="14" t="s">
        <v>72</v>
      </c>
      <c r="AY702" s="214" t="s">
        <v>132</v>
      </c>
    </row>
    <row r="703" spans="1:65" s="14" customFormat="1" ht="11.25">
      <c r="B703" s="204"/>
      <c r="C703" s="205"/>
      <c r="D703" s="195" t="s">
        <v>143</v>
      </c>
      <c r="E703" s="206" t="s">
        <v>19</v>
      </c>
      <c r="F703" s="207" t="s">
        <v>648</v>
      </c>
      <c r="G703" s="205"/>
      <c r="H703" s="208">
        <v>1.4999999999999999E-2</v>
      </c>
      <c r="I703" s="209"/>
      <c r="J703" s="205"/>
      <c r="K703" s="205"/>
      <c r="L703" s="210"/>
      <c r="M703" s="211"/>
      <c r="N703" s="212"/>
      <c r="O703" s="212"/>
      <c r="P703" s="212"/>
      <c r="Q703" s="212"/>
      <c r="R703" s="212"/>
      <c r="S703" s="212"/>
      <c r="T703" s="213"/>
      <c r="AT703" s="214" t="s">
        <v>143</v>
      </c>
      <c r="AU703" s="214" t="s">
        <v>82</v>
      </c>
      <c r="AV703" s="14" t="s">
        <v>82</v>
      </c>
      <c r="AW703" s="14" t="s">
        <v>34</v>
      </c>
      <c r="AX703" s="14" t="s">
        <v>72</v>
      </c>
      <c r="AY703" s="214" t="s">
        <v>132</v>
      </c>
    </row>
    <row r="704" spans="1:65" s="15" customFormat="1" ht="11.25">
      <c r="B704" s="215"/>
      <c r="C704" s="216"/>
      <c r="D704" s="195" t="s">
        <v>143</v>
      </c>
      <c r="E704" s="217" t="s">
        <v>19</v>
      </c>
      <c r="F704" s="218" t="s">
        <v>150</v>
      </c>
      <c r="G704" s="216"/>
      <c r="H704" s="219">
        <v>7.4999999999999997E-2</v>
      </c>
      <c r="I704" s="220"/>
      <c r="J704" s="216"/>
      <c r="K704" s="216"/>
      <c r="L704" s="221"/>
      <c r="M704" s="222"/>
      <c r="N704" s="223"/>
      <c r="O704" s="223"/>
      <c r="P704" s="223"/>
      <c r="Q704" s="223"/>
      <c r="R704" s="223"/>
      <c r="S704" s="223"/>
      <c r="T704" s="224"/>
      <c r="AT704" s="225" t="s">
        <v>143</v>
      </c>
      <c r="AU704" s="225" t="s">
        <v>82</v>
      </c>
      <c r="AV704" s="15" t="s">
        <v>139</v>
      </c>
      <c r="AW704" s="15" t="s">
        <v>34</v>
      </c>
      <c r="AX704" s="15" t="s">
        <v>80</v>
      </c>
      <c r="AY704" s="225" t="s">
        <v>132</v>
      </c>
    </row>
    <row r="705" spans="1:65" s="2" customFormat="1" ht="24.2" customHeight="1">
      <c r="A705" s="36"/>
      <c r="B705" s="37"/>
      <c r="C705" s="175" t="s">
        <v>649</v>
      </c>
      <c r="D705" s="175" t="s">
        <v>134</v>
      </c>
      <c r="E705" s="176" t="s">
        <v>650</v>
      </c>
      <c r="F705" s="177" t="s">
        <v>651</v>
      </c>
      <c r="G705" s="178" t="s">
        <v>180</v>
      </c>
      <c r="H705" s="179">
        <v>1.782</v>
      </c>
      <c r="I705" s="180"/>
      <c r="J705" s="181">
        <f>ROUND(I705*H705,2)</f>
        <v>0</v>
      </c>
      <c r="K705" s="177" t="s">
        <v>138</v>
      </c>
      <c r="L705" s="41"/>
      <c r="M705" s="182" t="s">
        <v>19</v>
      </c>
      <c r="N705" s="183" t="s">
        <v>43</v>
      </c>
      <c r="O705" s="66"/>
      <c r="P705" s="184">
        <f>O705*H705</f>
        <v>0</v>
      </c>
      <c r="Q705" s="184">
        <v>2.50194574</v>
      </c>
      <c r="R705" s="184">
        <f>Q705*H705</f>
        <v>4.4584673086800004</v>
      </c>
      <c r="S705" s="184">
        <v>0</v>
      </c>
      <c r="T705" s="185">
        <f>S705*H705</f>
        <v>0</v>
      </c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R705" s="186" t="s">
        <v>139</v>
      </c>
      <c r="AT705" s="186" t="s">
        <v>134</v>
      </c>
      <c r="AU705" s="186" t="s">
        <v>82</v>
      </c>
      <c r="AY705" s="19" t="s">
        <v>132</v>
      </c>
      <c r="BE705" s="187">
        <f>IF(N705="základní",J705,0)</f>
        <v>0</v>
      </c>
      <c r="BF705" s="187">
        <f>IF(N705="snížená",J705,0)</f>
        <v>0</v>
      </c>
      <c r="BG705" s="187">
        <f>IF(N705="zákl. přenesená",J705,0)</f>
        <v>0</v>
      </c>
      <c r="BH705" s="187">
        <f>IF(N705="sníž. přenesená",J705,0)</f>
        <v>0</v>
      </c>
      <c r="BI705" s="187">
        <f>IF(N705="nulová",J705,0)</f>
        <v>0</v>
      </c>
      <c r="BJ705" s="19" t="s">
        <v>80</v>
      </c>
      <c r="BK705" s="187">
        <f>ROUND(I705*H705,2)</f>
        <v>0</v>
      </c>
      <c r="BL705" s="19" t="s">
        <v>139</v>
      </c>
      <c r="BM705" s="186" t="s">
        <v>652</v>
      </c>
    </row>
    <row r="706" spans="1:65" s="2" customFormat="1" ht="11.25">
      <c r="A706" s="36"/>
      <c r="B706" s="37"/>
      <c r="C706" s="38"/>
      <c r="D706" s="188" t="s">
        <v>141</v>
      </c>
      <c r="E706" s="38"/>
      <c r="F706" s="189" t="s">
        <v>653</v>
      </c>
      <c r="G706" s="38"/>
      <c r="H706" s="38"/>
      <c r="I706" s="190"/>
      <c r="J706" s="38"/>
      <c r="K706" s="38"/>
      <c r="L706" s="41"/>
      <c r="M706" s="191"/>
      <c r="N706" s="192"/>
      <c r="O706" s="66"/>
      <c r="P706" s="66"/>
      <c r="Q706" s="66"/>
      <c r="R706" s="66"/>
      <c r="S706" s="66"/>
      <c r="T706" s="67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T706" s="19" t="s">
        <v>141</v>
      </c>
      <c r="AU706" s="19" t="s">
        <v>82</v>
      </c>
    </row>
    <row r="707" spans="1:65" s="13" customFormat="1" ht="11.25">
      <c r="B707" s="193"/>
      <c r="C707" s="194"/>
      <c r="D707" s="195" t="s">
        <v>143</v>
      </c>
      <c r="E707" s="196" t="s">
        <v>19</v>
      </c>
      <c r="F707" s="197" t="s">
        <v>364</v>
      </c>
      <c r="G707" s="194"/>
      <c r="H707" s="196" t="s">
        <v>19</v>
      </c>
      <c r="I707" s="198"/>
      <c r="J707" s="194"/>
      <c r="K707" s="194"/>
      <c r="L707" s="199"/>
      <c r="M707" s="200"/>
      <c r="N707" s="201"/>
      <c r="O707" s="201"/>
      <c r="P707" s="201"/>
      <c r="Q707" s="201"/>
      <c r="R707" s="201"/>
      <c r="S707" s="201"/>
      <c r="T707" s="202"/>
      <c r="AT707" s="203" t="s">
        <v>143</v>
      </c>
      <c r="AU707" s="203" t="s">
        <v>82</v>
      </c>
      <c r="AV707" s="13" t="s">
        <v>80</v>
      </c>
      <c r="AW707" s="13" t="s">
        <v>34</v>
      </c>
      <c r="AX707" s="13" t="s">
        <v>72</v>
      </c>
      <c r="AY707" s="203" t="s">
        <v>132</v>
      </c>
    </row>
    <row r="708" spans="1:65" s="13" customFormat="1" ht="11.25">
      <c r="B708" s="193"/>
      <c r="C708" s="194"/>
      <c r="D708" s="195" t="s">
        <v>143</v>
      </c>
      <c r="E708" s="196" t="s">
        <v>19</v>
      </c>
      <c r="F708" s="197" t="s">
        <v>272</v>
      </c>
      <c r="G708" s="194"/>
      <c r="H708" s="196" t="s">
        <v>19</v>
      </c>
      <c r="I708" s="198"/>
      <c r="J708" s="194"/>
      <c r="K708" s="194"/>
      <c r="L708" s="199"/>
      <c r="M708" s="200"/>
      <c r="N708" s="201"/>
      <c r="O708" s="201"/>
      <c r="P708" s="201"/>
      <c r="Q708" s="201"/>
      <c r="R708" s="201"/>
      <c r="S708" s="201"/>
      <c r="T708" s="202"/>
      <c r="AT708" s="203" t="s">
        <v>143</v>
      </c>
      <c r="AU708" s="203" t="s">
        <v>82</v>
      </c>
      <c r="AV708" s="13" t="s">
        <v>80</v>
      </c>
      <c r="AW708" s="13" t="s">
        <v>34</v>
      </c>
      <c r="AX708" s="13" t="s">
        <v>72</v>
      </c>
      <c r="AY708" s="203" t="s">
        <v>132</v>
      </c>
    </row>
    <row r="709" spans="1:65" s="13" customFormat="1" ht="11.25">
      <c r="B709" s="193"/>
      <c r="C709" s="194"/>
      <c r="D709" s="195" t="s">
        <v>143</v>
      </c>
      <c r="E709" s="196" t="s">
        <v>19</v>
      </c>
      <c r="F709" s="197" t="s">
        <v>654</v>
      </c>
      <c r="G709" s="194"/>
      <c r="H709" s="196" t="s">
        <v>19</v>
      </c>
      <c r="I709" s="198"/>
      <c r="J709" s="194"/>
      <c r="K709" s="194"/>
      <c r="L709" s="199"/>
      <c r="M709" s="200"/>
      <c r="N709" s="201"/>
      <c r="O709" s="201"/>
      <c r="P709" s="201"/>
      <c r="Q709" s="201"/>
      <c r="R709" s="201"/>
      <c r="S709" s="201"/>
      <c r="T709" s="202"/>
      <c r="AT709" s="203" t="s">
        <v>143</v>
      </c>
      <c r="AU709" s="203" t="s">
        <v>82</v>
      </c>
      <c r="AV709" s="13" t="s">
        <v>80</v>
      </c>
      <c r="AW709" s="13" t="s">
        <v>34</v>
      </c>
      <c r="AX709" s="13" t="s">
        <v>72</v>
      </c>
      <c r="AY709" s="203" t="s">
        <v>132</v>
      </c>
    </row>
    <row r="710" spans="1:65" s="14" customFormat="1" ht="11.25">
      <c r="B710" s="204"/>
      <c r="C710" s="205"/>
      <c r="D710" s="195" t="s">
        <v>143</v>
      </c>
      <c r="E710" s="206" t="s">
        <v>19</v>
      </c>
      <c r="F710" s="207" t="s">
        <v>655</v>
      </c>
      <c r="G710" s="205"/>
      <c r="H710" s="208">
        <v>0.27</v>
      </c>
      <c r="I710" s="209"/>
      <c r="J710" s="205"/>
      <c r="K710" s="205"/>
      <c r="L710" s="210"/>
      <c r="M710" s="211"/>
      <c r="N710" s="212"/>
      <c r="O710" s="212"/>
      <c r="P710" s="212"/>
      <c r="Q710" s="212"/>
      <c r="R710" s="212"/>
      <c r="S710" s="212"/>
      <c r="T710" s="213"/>
      <c r="AT710" s="214" t="s">
        <v>143</v>
      </c>
      <c r="AU710" s="214" t="s">
        <v>82</v>
      </c>
      <c r="AV710" s="14" t="s">
        <v>82</v>
      </c>
      <c r="AW710" s="14" t="s">
        <v>34</v>
      </c>
      <c r="AX710" s="14" t="s">
        <v>72</v>
      </c>
      <c r="AY710" s="214" t="s">
        <v>132</v>
      </c>
    </row>
    <row r="711" spans="1:65" s="14" customFormat="1" ht="11.25">
      <c r="B711" s="204"/>
      <c r="C711" s="205"/>
      <c r="D711" s="195" t="s">
        <v>143</v>
      </c>
      <c r="E711" s="206" t="s">
        <v>19</v>
      </c>
      <c r="F711" s="207" t="s">
        <v>656</v>
      </c>
      <c r="G711" s="205"/>
      <c r="H711" s="208">
        <v>0.54</v>
      </c>
      <c r="I711" s="209"/>
      <c r="J711" s="205"/>
      <c r="K711" s="205"/>
      <c r="L711" s="210"/>
      <c r="M711" s="211"/>
      <c r="N711" s="212"/>
      <c r="O711" s="212"/>
      <c r="P711" s="212"/>
      <c r="Q711" s="212"/>
      <c r="R711" s="212"/>
      <c r="S711" s="212"/>
      <c r="T711" s="213"/>
      <c r="AT711" s="214" t="s">
        <v>143</v>
      </c>
      <c r="AU711" s="214" t="s">
        <v>82</v>
      </c>
      <c r="AV711" s="14" t="s">
        <v>82</v>
      </c>
      <c r="AW711" s="14" t="s">
        <v>34</v>
      </c>
      <c r="AX711" s="14" t="s">
        <v>72</v>
      </c>
      <c r="AY711" s="214" t="s">
        <v>132</v>
      </c>
    </row>
    <row r="712" spans="1:65" s="14" customFormat="1" ht="11.25">
      <c r="B712" s="204"/>
      <c r="C712" s="205"/>
      <c r="D712" s="195" t="s">
        <v>143</v>
      </c>
      <c r="E712" s="206" t="s">
        <v>19</v>
      </c>
      <c r="F712" s="207" t="s">
        <v>657</v>
      </c>
      <c r="G712" s="205"/>
      <c r="H712" s="208">
        <v>0.81</v>
      </c>
      <c r="I712" s="209"/>
      <c r="J712" s="205"/>
      <c r="K712" s="205"/>
      <c r="L712" s="210"/>
      <c r="M712" s="211"/>
      <c r="N712" s="212"/>
      <c r="O712" s="212"/>
      <c r="P712" s="212"/>
      <c r="Q712" s="212"/>
      <c r="R712" s="212"/>
      <c r="S712" s="212"/>
      <c r="T712" s="213"/>
      <c r="AT712" s="214" t="s">
        <v>143</v>
      </c>
      <c r="AU712" s="214" t="s">
        <v>82</v>
      </c>
      <c r="AV712" s="14" t="s">
        <v>82</v>
      </c>
      <c r="AW712" s="14" t="s">
        <v>34</v>
      </c>
      <c r="AX712" s="14" t="s">
        <v>72</v>
      </c>
      <c r="AY712" s="214" t="s">
        <v>132</v>
      </c>
    </row>
    <row r="713" spans="1:65" s="14" customFormat="1" ht="11.25">
      <c r="B713" s="204"/>
      <c r="C713" s="205"/>
      <c r="D713" s="195" t="s">
        <v>143</v>
      </c>
      <c r="E713" s="206" t="s">
        <v>19</v>
      </c>
      <c r="F713" s="207" t="s">
        <v>658</v>
      </c>
      <c r="G713" s="205"/>
      <c r="H713" s="208">
        <v>0.16200000000000001</v>
      </c>
      <c r="I713" s="209"/>
      <c r="J713" s="205"/>
      <c r="K713" s="205"/>
      <c r="L713" s="210"/>
      <c r="M713" s="211"/>
      <c r="N713" s="212"/>
      <c r="O713" s="212"/>
      <c r="P713" s="212"/>
      <c r="Q713" s="212"/>
      <c r="R713" s="212"/>
      <c r="S713" s="212"/>
      <c r="T713" s="213"/>
      <c r="AT713" s="214" t="s">
        <v>143</v>
      </c>
      <c r="AU713" s="214" t="s">
        <v>82</v>
      </c>
      <c r="AV713" s="14" t="s">
        <v>82</v>
      </c>
      <c r="AW713" s="14" t="s">
        <v>34</v>
      </c>
      <c r="AX713" s="14" t="s">
        <v>72</v>
      </c>
      <c r="AY713" s="214" t="s">
        <v>132</v>
      </c>
    </row>
    <row r="714" spans="1:65" s="15" customFormat="1" ht="11.25">
      <c r="B714" s="215"/>
      <c r="C714" s="216"/>
      <c r="D714" s="195" t="s">
        <v>143</v>
      </c>
      <c r="E714" s="217" t="s">
        <v>19</v>
      </c>
      <c r="F714" s="218" t="s">
        <v>150</v>
      </c>
      <c r="G714" s="216"/>
      <c r="H714" s="219">
        <v>1.782</v>
      </c>
      <c r="I714" s="220"/>
      <c r="J714" s="216"/>
      <c r="K714" s="216"/>
      <c r="L714" s="221"/>
      <c r="M714" s="222"/>
      <c r="N714" s="223"/>
      <c r="O714" s="223"/>
      <c r="P714" s="223"/>
      <c r="Q714" s="223"/>
      <c r="R714" s="223"/>
      <c r="S714" s="223"/>
      <c r="T714" s="224"/>
      <c r="AT714" s="225" t="s">
        <v>143</v>
      </c>
      <c r="AU714" s="225" t="s">
        <v>82</v>
      </c>
      <c r="AV714" s="15" t="s">
        <v>139</v>
      </c>
      <c r="AW714" s="15" t="s">
        <v>34</v>
      </c>
      <c r="AX714" s="15" t="s">
        <v>80</v>
      </c>
      <c r="AY714" s="225" t="s">
        <v>132</v>
      </c>
    </row>
    <row r="715" spans="1:65" s="2" customFormat="1" ht="21.75" customHeight="1">
      <c r="A715" s="36"/>
      <c r="B715" s="37"/>
      <c r="C715" s="175" t="s">
        <v>659</v>
      </c>
      <c r="D715" s="175" t="s">
        <v>134</v>
      </c>
      <c r="E715" s="176" t="s">
        <v>660</v>
      </c>
      <c r="F715" s="177" t="s">
        <v>661</v>
      </c>
      <c r="G715" s="178" t="s">
        <v>137</v>
      </c>
      <c r="H715" s="179">
        <v>5.4</v>
      </c>
      <c r="I715" s="180"/>
      <c r="J715" s="181">
        <f>ROUND(I715*H715,2)</f>
        <v>0</v>
      </c>
      <c r="K715" s="177" t="s">
        <v>138</v>
      </c>
      <c r="L715" s="41"/>
      <c r="M715" s="182" t="s">
        <v>19</v>
      </c>
      <c r="N715" s="183" t="s">
        <v>43</v>
      </c>
      <c r="O715" s="66"/>
      <c r="P715" s="184">
        <f>O715*H715</f>
        <v>0</v>
      </c>
      <c r="Q715" s="184">
        <v>6.5846400000000001E-3</v>
      </c>
      <c r="R715" s="184">
        <f>Q715*H715</f>
        <v>3.5557056000000004E-2</v>
      </c>
      <c r="S715" s="184">
        <v>0</v>
      </c>
      <c r="T715" s="185">
        <f>S715*H715</f>
        <v>0</v>
      </c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R715" s="186" t="s">
        <v>139</v>
      </c>
      <c r="AT715" s="186" t="s">
        <v>134</v>
      </c>
      <c r="AU715" s="186" t="s">
        <v>82</v>
      </c>
      <c r="AY715" s="19" t="s">
        <v>132</v>
      </c>
      <c r="BE715" s="187">
        <f>IF(N715="základní",J715,0)</f>
        <v>0</v>
      </c>
      <c r="BF715" s="187">
        <f>IF(N715="snížená",J715,0)</f>
        <v>0</v>
      </c>
      <c r="BG715" s="187">
        <f>IF(N715="zákl. přenesená",J715,0)</f>
        <v>0</v>
      </c>
      <c r="BH715" s="187">
        <f>IF(N715="sníž. přenesená",J715,0)</f>
        <v>0</v>
      </c>
      <c r="BI715" s="187">
        <f>IF(N715="nulová",J715,0)</f>
        <v>0</v>
      </c>
      <c r="BJ715" s="19" t="s">
        <v>80</v>
      </c>
      <c r="BK715" s="187">
        <f>ROUND(I715*H715,2)</f>
        <v>0</v>
      </c>
      <c r="BL715" s="19" t="s">
        <v>139</v>
      </c>
      <c r="BM715" s="186" t="s">
        <v>662</v>
      </c>
    </row>
    <row r="716" spans="1:65" s="2" customFormat="1" ht="11.25">
      <c r="A716" s="36"/>
      <c r="B716" s="37"/>
      <c r="C716" s="38"/>
      <c r="D716" s="188" t="s">
        <v>141</v>
      </c>
      <c r="E716" s="38"/>
      <c r="F716" s="189" t="s">
        <v>663</v>
      </c>
      <c r="G716" s="38"/>
      <c r="H716" s="38"/>
      <c r="I716" s="190"/>
      <c r="J716" s="38"/>
      <c r="K716" s="38"/>
      <c r="L716" s="41"/>
      <c r="M716" s="191"/>
      <c r="N716" s="192"/>
      <c r="O716" s="66"/>
      <c r="P716" s="66"/>
      <c r="Q716" s="66"/>
      <c r="R716" s="66"/>
      <c r="S716" s="66"/>
      <c r="T716" s="67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T716" s="19" t="s">
        <v>141</v>
      </c>
      <c r="AU716" s="19" t="s">
        <v>82</v>
      </c>
    </row>
    <row r="717" spans="1:65" s="13" customFormat="1" ht="11.25">
      <c r="B717" s="193"/>
      <c r="C717" s="194"/>
      <c r="D717" s="195" t="s">
        <v>143</v>
      </c>
      <c r="E717" s="196" t="s">
        <v>19</v>
      </c>
      <c r="F717" s="197" t="s">
        <v>364</v>
      </c>
      <c r="G717" s="194"/>
      <c r="H717" s="196" t="s">
        <v>19</v>
      </c>
      <c r="I717" s="198"/>
      <c r="J717" s="194"/>
      <c r="K717" s="194"/>
      <c r="L717" s="199"/>
      <c r="M717" s="200"/>
      <c r="N717" s="201"/>
      <c r="O717" s="201"/>
      <c r="P717" s="201"/>
      <c r="Q717" s="201"/>
      <c r="R717" s="201"/>
      <c r="S717" s="201"/>
      <c r="T717" s="202"/>
      <c r="AT717" s="203" t="s">
        <v>143</v>
      </c>
      <c r="AU717" s="203" t="s">
        <v>82</v>
      </c>
      <c r="AV717" s="13" t="s">
        <v>80</v>
      </c>
      <c r="AW717" s="13" t="s">
        <v>34</v>
      </c>
      <c r="AX717" s="13" t="s">
        <v>72</v>
      </c>
      <c r="AY717" s="203" t="s">
        <v>132</v>
      </c>
    </row>
    <row r="718" spans="1:65" s="13" customFormat="1" ht="11.25">
      <c r="B718" s="193"/>
      <c r="C718" s="194"/>
      <c r="D718" s="195" t="s">
        <v>143</v>
      </c>
      <c r="E718" s="196" t="s">
        <v>19</v>
      </c>
      <c r="F718" s="197" t="s">
        <v>272</v>
      </c>
      <c r="G718" s="194"/>
      <c r="H718" s="196" t="s">
        <v>19</v>
      </c>
      <c r="I718" s="198"/>
      <c r="J718" s="194"/>
      <c r="K718" s="194"/>
      <c r="L718" s="199"/>
      <c r="M718" s="200"/>
      <c r="N718" s="201"/>
      <c r="O718" s="201"/>
      <c r="P718" s="201"/>
      <c r="Q718" s="201"/>
      <c r="R718" s="201"/>
      <c r="S718" s="201"/>
      <c r="T718" s="202"/>
      <c r="AT718" s="203" t="s">
        <v>143</v>
      </c>
      <c r="AU718" s="203" t="s">
        <v>82</v>
      </c>
      <c r="AV718" s="13" t="s">
        <v>80</v>
      </c>
      <c r="AW718" s="13" t="s">
        <v>34</v>
      </c>
      <c r="AX718" s="13" t="s">
        <v>72</v>
      </c>
      <c r="AY718" s="203" t="s">
        <v>132</v>
      </c>
    </row>
    <row r="719" spans="1:65" s="13" customFormat="1" ht="11.25">
      <c r="B719" s="193"/>
      <c r="C719" s="194"/>
      <c r="D719" s="195" t="s">
        <v>143</v>
      </c>
      <c r="E719" s="196" t="s">
        <v>19</v>
      </c>
      <c r="F719" s="197" t="s">
        <v>654</v>
      </c>
      <c r="G719" s="194"/>
      <c r="H719" s="196" t="s">
        <v>19</v>
      </c>
      <c r="I719" s="198"/>
      <c r="J719" s="194"/>
      <c r="K719" s="194"/>
      <c r="L719" s="199"/>
      <c r="M719" s="200"/>
      <c r="N719" s="201"/>
      <c r="O719" s="201"/>
      <c r="P719" s="201"/>
      <c r="Q719" s="201"/>
      <c r="R719" s="201"/>
      <c r="S719" s="201"/>
      <c r="T719" s="202"/>
      <c r="AT719" s="203" t="s">
        <v>143</v>
      </c>
      <c r="AU719" s="203" t="s">
        <v>82</v>
      </c>
      <c r="AV719" s="13" t="s">
        <v>80</v>
      </c>
      <c r="AW719" s="13" t="s">
        <v>34</v>
      </c>
      <c r="AX719" s="13" t="s">
        <v>72</v>
      </c>
      <c r="AY719" s="203" t="s">
        <v>132</v>
      </c>
    </row>
    <row r="720" spans="1:65" s="14" customFormat="1" ht="11.25">
      <c r="B720" s="204"/>
      <c r="C720" s="205"/>
      <c r="D720" s="195" t="s">
        <v>143</v>
      </c>
      <c r="E720" s="206" t="s">
        <v>19</v>
      </c>
      <c r="F720" s="207" t="s">
        <v>664</v>
      </c>
      <c r="G720" s="205"/>
      <c r="H720" s="208">
        <v>5.4</v>
      </c>
      <c r="I720" s="209"/>
      <c r="J720" s="205"/>
      <c r="K720" s="205"/>
      <c r="L720" s="210"/>
      <c r="M720" s="211"/>
      <c r="N720" s="212"/>
      <c r="O720" s="212"/>
      <c r="P720" s="212"/>
      <c r="Q720" s="212"/>
      <c r="R720" s="212"/>
      <c r="S720" s="212"/>
      <c r="T720" s="213"/>
      <c r="AT720" s="214" t="s">
        <v>143</v>
      </c>
      <c r="AU720" s="214" t="s">
        <v>82</v>
      </c>
      <c r="AV720" s="14" t="s">
        <v>82</v>
      </c>
      <c r="AW720" s="14" t="s">
        <v>34</v>
      </c>
      <c r="AX720" s="14" t="s">
        <v>72</v>
      </c>
      <c r="AY720" s="214" t="s">
        <v>132</v>
      </c>
    </row>
    <row r="721" spans="1:65" s="15" customFormat="1" ht="11.25">
      <c r="B721" s="215"/>
      <c r="C721" s="216"/>
      <c r="D721" s="195" t="s">
        <v>143</v>
      </c>
      <c r="E721" s="217" t="s">
        <v>19</v>
      </c>
      <c r="F721" s="218" t="s">
        <v>150</v>
      </c>
      <c r="G721" s="216"/>
      <c r="H721" s="219">
        <v>5.4</v>
      </c>
      <c r="I721" s="220"/>
      <c r="J721" s="216"/>
      <c r="K721" s="216"/>
      <c r="L721" s="221"/>
      <c r="M721" s="222"/>
      <c r="N721" s="223"/>
      <c r="O721" s="223"/>
      <c r="P721" s="223"/>
      <c r="Q721" s="223"/>
      <c r="R721" s="223"/>
      <c r="S721" s="223"/>
      <c r="T721" s="224"/>
      <c r="AT721" s="225" t="s">
        <v>143</v>
      </c>
      <c r="AU721" s="225" t="s">
        <v>82</v>
      </c>
      <c r="AV721" s="15" t="s">
        <v>139</v>
      </c>
      <c r="AW721" s="15" t="s">
        <v>34</v>
      </c>
      <c r="AX721" s="15" t="s">
        <v>80</v>
      </c>
      <c r="AY721" s="225" t="s">
        <v>132</v>
      </c>
    </row>
    <row r="722" spans="1:65" s="2" customFormat="1" ht="21.75" customHeight="1">
      <c r="A722" s="36"/>
      <c r="B722" s="37"/>
      <c r="C722" s="175" t="s">
        <v>665</v>
      </c>
      <c r="D722" s="175" t="s">
        <v>134</v>
      </c>
      <c r="E722" s="176" t="s">
        <v>666</v>
      </c>
      <c r="F722" s="177" t="s">
        <v>667</v>
      </c>
      <c r="G722" s="178" t="s">
        <v>137</v>
      </c>
      <c r="H722" s="179">
        <v>5.4</v>
      </c>
      <c r="I722" s="180"/>
      <c r="J722" s="181">
        <f>ROUND(I722*H722,2)</f>
        <v>0</v>
      </c>
      <c r="K722" s="177" t="s">
        <v>138</v>
      </c>
      <c r="L722" s="41"/>
      <c r="M722" s="182" t="s">
        <v>19</v>
      </c>
      <c r="N722" s="183" t="s">
        <v>43</v>
      </c>
      <c r="O722" s="66"/>
      <c r="P722" s="184">
        <f>O722*H722</f>
        <v>0</v>
      </c>
      <c r="Q722" s="184">
        <v>0</v>
      </c>
      <c r="R722" s="184">
        <f>Q722*H722</f>
        <v>0</v>
      </c>
      <c r="S722" s="184">
        <v>0</v>
      </c>
      <c r="T722" s="185">
        <f>S722*H722</f>
        <v>0</v>
      </c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R722" s="186" t="s">
        <v>139</v>
      </c>
      <c r="AT722" s="186" t="s">
        <v>134</v>
      </c>
      <c r="AU722" s="186" t="s">
        <v>82</v>
      </c>
      <c r="AY722" s="19" t="s">
        <v>132</v>
      </c>
      <c r="BE722" s="187">
        <f>IF(N722="základní",J722,0)</f>
        <v>0</v>
      </c>
      <c r="BF722" s="187">
        <f>IF(N722="snížená",J722,0)</f>
        <v>0</v>
      </c>
      <c r="BG722" s="187">
        <f>IF(N722="zákl. přenesená",J722,0)</f>
        <v>0</v>
      </c>
      <c r="BH722" s="187">
        <f>IF(N722="sníž. přenesená",J722,0)</f>
        <v>0</v>
      </c>
      <c r="BI722" s="187">
        <f>IF(N722="nulová",J722,0)</f>
        <v>0</v>
      </c>
      <c r="BJ722" s="19" t="s">
        <v>80</v>
      </c>
      <c r="BK722" s="187">
        <f>ROUND(I722*H722,2)</f>
        <v>0</v>
      </c>
      <c r="BL722" s="19" t="s">
        <v>139</v>
      </c>
      <c r="BM722" s="186" t="s">
        <v>668</v>
      </c>
    </row>
    <row r="723" spans="1:65" s="2" customFormat="1" ht="11.25">
      <c r="A723" s="36"/>
      <c r="B723" s="37"/>
      <c r="C723" s="38"/>
      <c r="D723" s="188" t="s">
        <v>141</v>
      </c>
      <c r="E723" s="38"/>
      <c r="F723" s="189" t="s">
        <v>669</v>
      </c>
      <c r="G723" s="38"/>
      <c r="H723" s="38"/>
      <c r="I723" s="190"/>
      <c r="J723" s="38"/>
      <c r="K723" s="38"/>
      <c r="L723" s="41"/>
      <c r="M723" s="191"/>
      <c r="N723" s="192"/>
      <c r="O723" s="66"/>
      <c r="P723" s="66"/>
      <c r="Q723" s="66"/>
      <c r="R723" s="66"/>
      <c r="S723" s="66"/>
      <c r="T723" s="67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T723" s="19" t="s">
        <v>141</v>
      </c>
      <c r="AU723" s="19" t="s">
        <v>82</v>
      </c>
    </row>
    <row r="724" spans="1:65" s="2" customFormat="1" ht="16.5" customHeight="1">
      <c r="A724" s="36"/>
      <c r="B724" s="37"/>
      <c r="C724" s="175" t="s">
        <v>670</v>
      </c>
      <c r="D724" s="175" t="s">
        <v>134</v>
      </c>
      <c r="E724" s="176" t="s">
        <v>671</v>
      </c>
      <c r="F724" s="177" t="s">
        <v>672</v>
      </c>
      <c r="G724" s="178" t="s">
        <v>180</v>
      </c>
      <c r="H724" s="179">
        <v>13.56</v>
      </c>
      <c r="I724" s="180"/>
      <c r="J724" s="181">
        <f>ROUND(I724*H724,2)</f>
        <v>0</v>
      </c>
      <c r="K724" s="177" t="s">
        <v>138</v>
      </c>
      <c r="L724" s="41"/>
      <c r="M724" s="182" t="s">
        <v>19</v>
      </c>
      <c r="N724" s="183" t="s">
        <v>43</v>
      </c>
      <c r="O724" s="66"/>
      <c r="P724" s="184">
        <f>O724*H724</f>
        <v>0</v>
      </c>
      <c r="Q724" s="184">
        <v>1.8907700000000001</v>
      </c>
      <c r="R724" s="184">
        <f>Q724*H724</f>
        <v>25.638841200000002</v>
      </c>
      <c r="S724" s="184">
        <v>0</v>
      </c>
      <c r="T724" s="185">
        <f>S724*H724</f>
        <v>0</v>
      </c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R724" s="186" t="s">
        <v>139</v>
      </c>
      <c r="AT724" s="186" t="s">
        <v>134</v>
      </c>
      <c r="AU724" s="186" t="s">
        <v>82</v>
      </c>
      <c r="AY724" s="19" t="s">
        <v>132</v>
      </c>
      <c r="BE724" s="187">
        <f>IF(N724="základní",J724,0)</f>
        <v>0</v>
      </c>
      <c r="BF724" s="187">
        <f>IF(N724="snížená",J724,0)</f>
        <v>0</v>
      </c>
      <c r="BG724" s="187">
        <f>IF(N724="zákl. přenesená",J724,0)</f>
        <v>0</v>
      </c>
      <c r="BH724" s="187">
        <f>IF(N724="sníž. přenesená",J724,0)</f>
        <v>0</v>
      </c>
      <c r="BI724" s="187">
        <f>IF(N724="nulová",J724,0)</f>
        <v>0</v>
      </c>
      <c r="BJ724" s="19" t="s">
        <v>80</v>
      </c>
      <c r="BK724" s="187">
        <f>ROUND(I724*H724,2)</f>
        <v>0</v>
      </c>
      <c r="BL724" s="19" t="s">
        <v>139</v>
      </c>
      <c r="BM724" s="186" t="s">
        <v>673</v>
      </c>
    </row>
    <row r="725" spans="1:65" s="2" customFormat="1" ht="11.25">
      <c r="A725" s="36"/>
      <c r="B725" s="37"/>
      <c r="C725" s="38"/>
      <c r="D725" s="188" t="s">
        <v>141</v>
      </c>
      <c r="E725" s="38"/>
      <c r="F725" s="189" t="s">
        <v>674</v>
      </c>
      <c r="G725" s="38"/>
      <c r="H725" s="38"/>
      <c r="I725" s="190"/>
      <c r="J725" s="38"/>
      <c r="K725" s="38"/>
      <c r="L725" s="41"/>
      <c r="M725" s="191"/>
      <c r="N725" s="192"/>
      <c r="O725" s="66"/>
      <c r="P725" s="66"/>
      <c r="Q725" s="66"/>
      <c r="R725" s="66"/>
      <c r="S725" s="66"/>
      <c r="T725" s="67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T725" s="19" t="s">
        <v>141</v>
      </c>
      <c r="AU725" s="19" t="s">
        <v>82</v>
      </c>
    </row>
    <row r="726" spans="1:65" s="13" customFormat="1" ht="11.25">
      <c r="B726" s="193"/>
      <c r="C726" s="194"/>
      <c r="D726" s="195" t="s">
        <v>143</v>
      </c>
      <c r="E726" s="196" t="s">
        <v>19</v>
      </c>
      <c r="F726" s="197" t="s">
        <v>201</v>
      </c>
      <c r="G726" s="194"/>
      <c r="H726" s="196" t="s">
        <v>19</v>
      </c>
      <c r="I726" s="198"/>
      <c r="J726" s="194"/>
      <c r="K726" s="194"/>
      <c r="L726" s="199"/>
      <c r="M726" s="200"/>
      <c r="N726" s="201"/>
      <c r="O726" s="201"/>
      <c r="P726" s="201"/>
      <c r="Q726" s="201"/>
      <c r="R726" s="201"/>
      <c r="S726" s="201"/>
      <c r="T726" s="202"/>
      <c r="AT726" s="203" t="s">
        <v>143</v>
      </c>
      <c r="AU726" s="203" t="s">
        <v>82</v>
      </c>
      <c r="AV726" s="13" t="s">
        <v>80</v>
      </c>
      <c r="AW726" s="13" t="s">
        <v>34</v>
      </c>
      <c r="AX726" s="13" t="s">
        <v>72</v>
      </c>
      <c r="AY726" s="203" t="s">
        <v>132</v>
      </c>
    </row>
    <row r="727" spans="1:65" s="13" customFormat="1" ht="11.25">
      <c r="B727" s="193"/>
      <c r="C727" s="194"/>
      <c r="D727" s="195" t="s">
        <v>143</v>
      </c>
      <c r="E727" s="196" t="s">
        <v>19</v>
      </c>
      <c r="F727" s="197" t="s">
        <v>202</v>
      </c>
      <c r="G727" s="194"/>
      <c r="H727" s="196" t="s">
        <v>19</v>
      </c>
      <c r="I727" s="198"/>
      <c r="J727" s="194"/>
      <c r="K727" s="194"/>
      <c r="L727" s="199"/>
      <c r="M727" s="200"/>
      <c r="N727" s="201"/>
      <c r="O727" s="201"/>
      <c r="P727" s="201"/>
      <c r="Q727" s="201"/>
      <c r="R727" s="201"/>
      <c r="S727" s="201"/>
      <c r="T727" s="202"/>
      <c r="AT727" s="203" t="s">
        <v>143</v>
      </c>
      <c r="AU727" s="203" t="s">
        <v>82</v>
      </c>
      <c r="AV727" s="13" t="s">
        <v>80</v>
      </c>
      <c r="AW727" s="13" t="s">
        <v>34</v>
      </c>
      <c r="AX727" s="13" t="s">
        <v>72</v>
      </c>
      <c r="AY727" s="203" t="s">
        <v>132</v>
      </c>
    </row>
    <row r="728" spans="1:65" s="13" customFormat="1" ht="11.25">
      <c r="B728" s="193"/>
      <c r="C728" s="194"/>
      <c r="D728" s="195" t="s">
        <v>143</v>
      </c>
      <c r="E728" s="196" t="s">
        <v>19</v>
      </c>
      <c r="F728" s="197" t="s">
        <v>675</v>
      </c>
      <c r="G728" s="194"/>
      <c r="H728" s="196" t="s">
        <v>19</v>
      </c>
      <c r="I728" s="198"/>
      <c r="J728" s="194"/>
      <c r="K728" s="194"/>
      <c r="L728" s="199"/>
      <c r="M728" s="200"/>
      <c r="N728" s="201"/>
      <c r="O728" s="201"/>
      <c r="P728" s="201"/>
      <c r="Q728" s="201"/>
      <c r="R728" s="201"/>
      <c r="S728" s="201"/>
      <c r="T728" s="202"/>
      <c r="AT728" s="203" t="s">
        <v>143</v>
      </c>
      <c r="AU728" s="203" t="s">
        <v>82</v>
      </c>
      <c r="AV728" s="13" t="s">
        <v>80</v>
      </c>
      <c r="AW728" s="13" t="s">
        <v>34</v>
      </c>
      <c r="AX728" s="13" t="s">
        <v>72</v>
      </c>
      <c r="AY728" s="203" t="s">
        <v>132</v>
      </c>
    </row>
    <row r="729" spans="1:65" s="14" customFormat="1" ht="11.25">
      <c r="B729" s="204"/>
      <c r="C729" s="205"/>
      <c r="D729" s="195" t="s">
        <v>143</v>
      </c>
      <c r="E729" s="206" t="s">
        <v>19</v>
      </c>
      <c r="F729" s="207" t="s">
        <v>676</v>
      </c>
      <c r="G729" s="205"/>
      <c r="H729" s="208">
        <v>5.76</v>
      </c>
      <c r="I729" s="209"/>
      <c r="J729" s="205"/>
      <c r="K729" s="205"/>
      <c r="L729" s="210"/>
      <c r="M729" s="211"/>
      <c r="N729" s="212"/>
      <c r="O729" s="212"/>
      <c r="P729" s="212"/>
      <c r="Q729" s="212"/>
      <c r="R729" s="212"/>
      <c r="S729" s="212"/>
      <c r="T729" s="213"/>
      <c r="AT729" s="214" t="s">
        <v>143</v>
      </c>
      <c r="AU729" s="214" t="s">
        <v>82</v>
      </c>
      <c r="AV729" s="14" t="s">
        <v>82</v>
      </c>
      <c r="AW729" s="14" t="s">
        <v>34</v>
      </c>
      <c r="AX729" s="14" t="s">
        <v>72</v>
      </c>
      <c r="AY729" s="214" t="s">
        <v>132</v>
      </c>
    </row>
    <row r="730" spans="1:65" s="16" customFormat="1" ht="11.25">
      <c r="B730" s="226"/>
      <c r="C730" s="227"/>
      <c r="D730" s="195" t="s">
        <v>143</v>
      </c>
      <c r="E730" s="228" t="s">
        <v>19</v>
      </c>
      <c r="F730" s="229" t="s">
        <v>192</v>
      </c>
      <c r="G730" s="227"/>
      <c r="H730" s="230">
        <v>5.76</v>
      </c>
      <c r="I730" s="231"/>
      <c r="J730" s="227"/>
      <c r="K730" s="227"/>
      <c r="L730" s="232"/>
      <c r="M730" s="233"/>
      <c r="N730" s="234"/>
      <c r="O730" s="234"/>
      <c r="P730" s="234"/>
      <c r="Q730" s="234"/>
      <c r="R730" s="234"/>
      <c r="S730" s="234"/>
      <c r="T730" s="235"/>
      <c r="AT730" s="236" t="s">
        <v>143</v>
      </c>
      <c r="AU730" s="236" t="s">
        <v>82</v>
      </c>
      <c r="AV730" s="16" t="s">
        <v>156</v>
      </c>
      <c r="AW730" s="16" t="s">
        <v>34</v>
      </c>
      <c r="AX730" s="16" t="s">
        <v>72</v>
      </c>
      <c r="AY730" s="236" t="s">
        <v>132</v>
      </c>
    </row>
    <row r="731" spans="1:65" s="13" customFormat="1" ht="11.25">
      <c r="B731" s="193"/>
      <c r="C731" s="194"/>
      <c r="D731" s="195" t="s">
        <v>143</v>
      </c>
      <c r="E731" s="196" t="s">
        <v>19</v>
      </c>
      <c r="F731" s="197" t="s">
        <v>201</v>
      </c>
      <c r="G731" s="194"/>
      <c r="H731" s="196" t="s">
        <v>19</v>
      </c>
      <c r="I731" s="198"/>
      <c r="J731" s="194"/>
      <c r="K731" s="194"/>
      <c r="L731" s="199"/>
      <c r="M731" s="200"/>
      <c r="N731" s="201"/>
      <c r="O731" s="201"/>
      <c r="P731" s="201"/>
      <c r="Q731" s="201"/>
      <c r="R731" s="201"/>
      <c r="S731" s="201"/>
      <c r="T731" s="202"/>
      <c r="AT731" s="203" t="s">
        <v>143</v>
      </c>
      <c r="AU731" s="203" t="s">
        <v>82</v>
      </c>
      <c r="AV731" s="13" t="s">
        <v>80</v>
      </c>
      <c r="AW731" s="13" t="s">
        <v>34</v>
      </c>
      <c r="AX731" s="13" t="s">
        <v>72</v>
      </c>
      <c r="AY731" s="203" t="s">
        <v>132</v>
      </c>
    </row>
    <row r="732" spans="1:65" s="13" customFormat="1" ht="11.25">
      <c r="B732" s="193"/>
      <c r="C732" s="194"/>
      <c r="D732" s="195" t="s">
        <v>143</v>
      </c>
      <c r="E732" s="196" t="s">
        <v>19</v>
      </c>
      <c r="F732" s="197" t="s">
        <v>211</v>
      </c>
      <c r="G732" s="194"/>
      <c r="H732" s="196" t="s">
        <v>19</v>
      </c>
      <c r="I732" s="198"/>
      <c r="J732" s="194"/>
      <c r="K732" s="194"/>
      <c r="L732" s="199"/>
      <c r="M732" s="200"/>
      <c r="N732" s="201"/>
      <c r="O732" s="201"/>
      <c r="P732" s="201"/>
      <c r="Q732" s="201"/>
      <c r="R732" s="201"/>
      <c r="S732" s="201"/>
      <c r="T732" s="202"/>
      <c r="AT732" s="203" t="s">
        <v>143</v>
      </c>
      <c r="AU732" s="203" t="s">
        <v>82</v>
      </c>
      <c r="AV732" s="13" t="s">
        <v>80</v>
      </c>
      <c r="AW732" s="13" t="s">
        <v>34</v>
      </c>
      <c r="AX732" s="13" t="s">
        <v>72</v>
      </c>
      <c r="AY732" s="203" t="s">
        <v>132</v>
      </c>
    </row>
    <row r="733" spans="1:65" s="13" customFormat="1" ht="11.25">
      <c r="B733" s="193"/>
      <c r="C733" s="194"/>
      <c r="D733" s="195" t="s">
        <v>143</v>
      </c>
      <c r="E733" s="196" t="s">
        <v>19</v>
      </c>
      <c r="F733" s="197" t="s">
        <v>212</v>
      </c>
      <c r="G733" s="194"/>
      <c r="H733" s="196" t="s">
        <v>19</v>
      </c>
      <c r="I733" s="198"/>
      <c r="J733" s="194"/>
      <c r="K733" s="194"/>
      <c r="L733" s="199"/>
      <c r="M733" s="200"/>
      <c r="N733" s="201"/>
      <c r="O733" s="201"/>
      <c r="P733" s="201"/>
      <c r="Q733" s="201"/>
      <c r="R733" s="201"/>
      <c r="S733" s="201"/>
      <c r="T733" s="202"/>
      <c r="AT733" s="203" t="s">
        <v>143</v>
      </c>
      <c r="AU733" s="203" t="s">
        <v>82</v>
      </c>
      <c r="AV733" s="13" t="s">
        <v>80</v>
      </c>
      <c r="AW733" s="13" t="s">
        <v>34</v>
      </c>
      <c r="AX733" s="13" t="s">
        <v>72</v>
      </c>
      <c r="AY733" s="203" t="s">
        <v>132</v>
      </c>
    </row>
    <row r="734" spans="1:65" s="14" customFormat="1" ht="11.25">
      <c r="B734" s="204"/>
      <c r="C734" s="205"/>
      <c r="D734" s="195" t="s">
        <v>143</v>
      </c>
      <c r="E734" s="206" t="s">
        <v>19</v>
      </c>
      <c r="F734" s="207" t="s">
        <v>677</v>
      </c>
      <c r="G734" s="205"/>
      <c r="H734" s="208">
        <v>1.35</v>
      </c>
      <c r="I734" s="209"/>
      <c r="J734" s="205"/>
      <c r="K734" s="205"/>
      <c r="L734" s="210"/>
      <c r="M734" s="211"/>
      <c r="N734" s="212"/>
      <c r="O734" s="212"/>
      <c r="P734" s="212"/>
      <c r="Q734" s="212"/>
      <c r="R734" s="212"/>
      <c r="S734" s="212"/>
      <c r="T734" s="213"/>
      <c r="AT734" s="214" t="s">
        <v>143</v>
      </c>
      <c r="AU734" s="214" t="s">
        <v>82</v>
      </c>
      <c r="AV734" s="14" t="s">
        <v>82</v>
      </c>
      <c r="AW734" s="14" t="s">
        <v>34</v>
      </c>
      <c r="AX734" s="14" t="s">
        <v>72</v>
      </c>
      <c r="AY734" s="214" t="s">
        <v>132</v>
      </c>
    </row>
    <row r="735" spans="1:65" s="14" customFormat="1" ht="11.25">
      <c r="B735" s="204"/>
      <c r="C735" s="205"/>
      <c r="D735" s="195" t="s">
        <v>143</v>
      </c>
      <c r="E735" s="206" t="s">
        <v>19</v>
      </c>
      <c r="F735" s="207" t="s">
        <v>678</v>
      </c>
      <c r="G735" s="205"/>
      <c r="H735" s="208">
        <v>1.65</v>
      </c>
      <c r="I735" s="209"/>
      <c r="J735" s="205"/>
      <c r="K735" s="205"/>
      <c r="L735" s="210"/>
      <c r="M735" s="211"/>
      <c r="N735" s="212"/>
      <c r="O735" s="212"/>
      <c r="P735" s="212"/>
      <c r="Q735" s="212"/>
      <c r="R735" s="212"/>
      <c r="S735" s="212"/>
      <c r="T735" s="213"/>
      <c r="AT735" s="214" t="s">
        <v>143</v>
      </c>
      <c r="AU735" s="214" t="s">
        <v>82</v>
      </c>
      <c r="AV735" s="14" t="s">
        <v>82</v>
      </c>
      <c r="AW735" s="14" t="s">
        <v>34</v>
      </c>
      <c r="AX735" s="14" t="s">
        <v>72</v>
      </c>
      <c r="AY735" s="214" t="s">
        <v>132</v>
      </c>
    </row>
    <row r="736" spans="1:65" s="14" customFormat="1" ht="11.25">
      <c r="B736" s="204"/>
      <c r="C736" s="205"/>
      <c r="D736" s="195" t="s">
        <v>143</v>
      </c>
      <c r="E736" s="206" t="s">
        <v>19</v>
      </c>
      <c r="F736" s="207" t="s">
        <v>679</v>
      </c>
      <c r="G736" s="205"/>
      <c r="H736" s="208">
        <v>2.7</v>
      </c>
      <c r="I736" s="209"/>
      <c r="J736" s="205"/>
      <c r="K736" s="205"/>
      <c r="L736" s="210"/>
      <c r="M736" s="211"/>
      <c r="N736" s="212"/>
      <c r="O736" s="212"/>
      <c r="P736" s="212"/>
      <c r="Q736" s="212"/>
      <c r="R736" s="212"/>
      <c r="S736" s="212"/>
      <c r="T736" s="213"/>
      <c r="AT736" s="214" t="s">
        <v>143</v>
      </c>
      <c r="AU736" s="214" t="s">
        <v>82</v>
      </c>
      <c r="AV736" s="14" t="s">
        <v>82</v>
      </c>
      <c r="AW736" s="14" t="s">
        <v>34</v>
      </c>
      <c r="AX736" s="14" t="s">
        <v>72</v>
      </c>
      <c r="AY736" s="214" t="s">
        <v>132</v>
      </c>
    </row>
    <row r="737" spans="1:65" s="13" customFormat="1" ht="11.25">
      <c r="B737" s="193"/>
      <c r="C737" s="194"/>
      <c r="D737" s="195" t="s">
        <v>143</v>
      </c>
      <c r="E737" s="196" t="s">
        <v>19</v>
      </c>
      <c r="F737" s="197" t="s">
        <v>216</v>
      </c>
      <c r="G737" s="194"/>
      <c r="H737" s="196" t="s">
        <v>19</v>
      </c>
      <c r="I737" s="198"/>
      <c r="J737" s="194"/>
      <c r="K737" s="194"/>
      <c r="L737" s="199"/>
      <c r="M737" s="200"/>
      <c r="N737" s="201"/>
      <c r="O737" s="201"/>
      <c r="P737" s="201"/>
      <c r="Q737" s="201"/>
      <c r="R737" s="201"/>
      <c r="S737" s="201"/>
      <c r="T737" s="202"/>
      <c r="AT737" s="203" t="s">
        <v>143</v>
      </c>
      <c r="AU737" s="203" t="s">
        <v>82</v>
      </c>
      <c r="AV737" s="13" t="s">
        <v>80</v>
      </c>
      <c r="AW737" s="13" t="s">
        <v>34</v>
      </c>
      <c r="AX737" s="13" t="s">
        <v>72</v>
      </c>
      <c r="AY737" s="203" t="s">
        <v>132</v>
      </c>
    </row>
    <row r="738" spans="1:65" s="14" customFormat="1" ht="11.25">
      <c r="B738" s="204"/>
      <c r="C738" s="205"/>
      <c r="D738" s="195" t="s">
        <v>143</v>
      </c>
      <c r="E738" s="206" t="s">
        <v>19</v>
      </c>
      <c r="F738" s="207" t="s">
        <v>680</v>
      </c>
      <c r="G738" s="205"/>
      <c r="H738" s="208">
        <v>2.1</v>
      </c>
      <c r="I738" s="209"/>
      <c r="J738" s="205"/>
      <c r="K738" s="205"/>
      <c r="L738" s="210"/>
      <c r="M738" s="211"/>
      <c r="N738" s="212"/>
      <c r="O738" s="212"/>
      <c r="P738" s="212"/>
      <c r="Q738" s="212"/>
      <c r="R738" s="212"/>
      <c r="S738" s="212"/>
      <c r="T738" s="213"/>
      <c r="AT738" s="214" t="s">
        <v>143</v>
      </c>
      <c r="AU738" s="214" t="s">
        <v>82</v>
      </c>
      <c r="AV738" s="14" t="s">
        <v>82</v>
      </c>
      <c r="AW738" s="14" t="s">
        <v>34</v>
      </c>
      <c r="AX738" s="14" t="s">
        <v>72</v>
      </c>
      <c r="AY738" s="214" t="s">
        <v>132</v>
      </c>
    </row>
    <row r="739" spans="1:65" s="16" customFormat="1" ht="11.25">
      <c r="B739" s="226"/>
      <c r="C739" s="227"/>
      <c r="D739" s="195" t="s">
        <v>143</v>
      </c>
      <c r="E739" s="228" t="s">
        <v>19</v>
      </c>
      <c r="F739" s="229" t="s">
        <v>192</v>
      </c>
      <c r="G739" s="227"/>
      <c r="H739" s="230">
        <v>7.8000000000000007</v>
      </c>
      <c r="I739" s="231"/>
      <c r="J739" s="227"/>
      <c r="K739" s="227"/>
      <c r="L739" s="232"/>
      <c r="M739" s="233"/>
      <c r="N739" s="234"/>
      <c r="O739" s="234"/>
      <c r="P739" s="234"/>
      <c r="Q739" s="234"/>
      <c r="R739" s="234"/>
      <c r="S739" s="234"/>
      <c r="T739" s="235"/>
      <c r="AT739" s="236" t="s">
        <v>143</v>
      </c>
      <c r="AU739" s="236" t="s">
        <v>82</v>
      </c>
      <c r="AV739" s="16" t="s">
        <v>156</v>
      </c>
      <c r="AW739" s="16" t="s">
        <v>34</v>
      </c>
      <c r="AX739" s="16" t="s">
        <v>72</v>
      </c>
      <c r="AY739" s="236" t="s">
        <v>132</v>
      </c>
    </row>
    <row r="740" spans="1:65" s="15" customFormat="1" ht="11.25">
      <c r="B740" s="215"/>
      <c r="C740" s="216"/>
      <c r="D740" s="195" t="s">
        <v>143</v>
      </c>
      <c r="E740" s="217" t="s">
        <v>19</v>
      </c>
      <c r="F740" s="218" t="s">
        <v>150</v>
      </c>
      <c r="G740" s="216"/>
      <c r="H740" s="219">
        <v>13.56</v>
      </c>
      <c r="I740" s="220"/>
      <c r="J740" s="216"/>
      <c r="K740" s="216"/>
      <c r="L740" s="221"/>
      <c r="M740" s="222"/>
      <c r="N740" s="223"/>
      <c r="O740" s="223"/>
      <c r="P740" s="223"/>
      <c r="Q740" s="223"/>
      <c r="R740" s="223"/>
      <c r="S740" s="223"/>
      <c r="T740" s="224"/>
      <c r="AT740" s="225" t="s">
        <v>143</v>
      </c>
      <c r="AU740" s="225" t="s">
        <v>82</v>
      </c>
      <c r="AV740" s="15" t="s">
        <v>139</v>
      </c>
      <c r="AW740" s="15" t="s">
        <v>34</v>
      </c>
      <c r="AX740" s="15" t="s">
        <v>80</v>
      </c>
      <c r="AY740" s="225" t="s">
        <v>132</v>
      </c>
    </row>
    <row r="741" spans="1:65" s="12" customFormat="1" ht="22.9" customHeight="1">
      <c r="B741" s="159"/>
      <c r="C741" s="160"/>
      <c r="D741" s="161" t="s">
        <v>71</v>
      </c>
      <c r="E741" s="173" t="s">
        <v>170</v>
      </c>
      <c r="F741" s="173" t="s">
        <v>681</v>
      </c>
      <c r="G741" s="160"/>
      <c r="H741" s="160"/>
      <c r="I741" s="163"/>
      <c r="J741" s="174">
        <f>BK741</f>
        <v>0</v>
      </c>
      <c r="K741" s="160"/>
      <c r="L741" s="165"/>
      <c r="M741" s="166"/>
      <c r="N741" s="167"/>
      <c r="O741" s="167"/>
      <c r="P741" s="168">
        <f>SUM(P742:P807)</f>
        <v>0</v>
      </c>
      <c r="Q741" s="167"/>
      <c r="R741" s="168">
        <f>SUM(R742:R807)</f>
        <v>120.79259880000001</v>
      </c>
      <c r="S741" s="167"/>
      <c r="T741" s="169">
        <f>SUM(T742:T807)</f>
        <v>0</v>
      </c>
      <c r="AR741" s="170" t="s">
        <v>80</v>
      </c>
      <c r="AT741" s="171" t="s">
        <v>71</v>
      </c>
      <c r="AU741" s="171" t="s">
        <v>80</v>
      </c>
      <c r="AY741" s="170" t="s">
        <v>132</v>
      </c>
      <c r="BK741" s="172">
        <f>SUM(BK742:BK807)</f>
        <v>0</v>
      </c>
    </row>
    <row r="742" spans="1:65" s="2" customFormat="1" ht="24.2" customHeight="1">
      <c r="A742" s="36"/>
      <c r="B742" s="37"/>
      <c r="C742" s="175" t="s">
        <v>682</v>
      </c>
      <c r="D742" s="175" t="s">
        <v>134</v>
      </c>
      <c r="E742" s="176" t="s">
        <v>683</v>
      </c>
      <c r="F742" s="177" t="s">
        <v>684</v>
      </c>
      <c r="G742" s="178" t="s">
        <v>137</v>
      </c>
      <c r="H742" s="179">
        <v>167.07</v>
      </c>
      <c r="I742" s="180"/>
      <c r="J742" s="181">
        <f>ROUND(I742*H742,2)</f>
        <v>0</v>
      </c>
      <c r="K742" s="177" t="s">
        <v>138</v>
      </c>
      <c r="L742" s="41"/>
      <c r="M742" s="182" t="s">
        <v>19</v>
      </c>
      <c r="N742" s="183" t="s">
        <v>43</v>
      </c>
      <c r="O742" s="66"/>
      <c r="P742" s="184">
        <f>O742*H742</f>
        <v>0</v>
      </c>
      <c r="Q742" s="184">
        <v>0.19900000000000001</v>
      </c>
      <c r="R742" s="184">
        <f>Q742*H742</f>
        <v>33.246929999999999</v>
      </c>
      <c r="S742" s="184">
        <v>0</v>
      </c>
      <c r="T742" s="185">
        <f>S742*H742</f>
        <v>0</v>
      </c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R742" s="186" t="s">
        <v>139</v>
      </c>
      <c r="AT742" s="186" t="s">
        <v>134</v>
      </c>
      <c r="AU742" s="186" t="s">
        <v>82</v>
      </c>
      <c r="AY742" s="19" t="s">
        <v>132</v>
      </c>
      <c r="BE742" s="187">
        <f>IF(N742="základní",J742,0)</f>
        <v>0</v>
      </c>
      <c r="BF742" s="187">
        <f>IF(N742="snížená",J742,0)</f>
        <v>0</v>
      </c>
      <c r="BG742" s="187">
        <f>IF(N742="zákl. přenesená",J742,0)</f>
        <v>0</v>
      </c>
      <c r="BH742" s="187">
        <f>IF(N742="sníž. přenesená",J742,0)</f>
        <v>0</v>
      </c>
      <c r="BI742" s="187">
        <f>IF(N742="nulová",J742,0)</f>
        <v>0</v>
      </c>
      <c r="BJ742" s="19" t="s">
        <v>80</v>
      </c>
      <c r="BK742" s="187">
        <f>ROUND(I742*H742,2)</f>
        <v>0</v>
      </c>
      <c r="BL742" s="19" t="s">
        <v>139</v>
      </c>
      <c r="BM742" s="186" t="s">
        <v>685</v>
      </c>
    </row>
    <row r="743" spans="1:65" s="2" customFormat="1" ht="11.25">
      <c r="A743" s="36"/>
      <c r="B743" s="37"/>
      <c r="C743" s="38"/>
      <c r="D743" s="188" t="s">
        <v>141</v>
      </c>
      <c r="E743" s="38"/>
      <c r="F743" s="189" t="s">
        <v>686</v>
      </c>
      <c r="G743" s="38"/>
      <c r="H743" s="38"/>
      <c r="I743" s="190"/>
      <c r="J743" s="38"/>
      <c r="K743" s="38"/>
      <c r="L743" s="41"/>
      <c r="M743" s="191"/>
      <c r="N743" s="192"/>
      <c r="O743" s="66"/>
      <c r="P743" s="66"/>
      <c r="Q743" s="66"/>
      <c r="R743" s="66"/>
      <c r="S743" s="66"/>
      <c r="T743" s="67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T743" s="19" t="s">
        <v>141</v>
      </c>
      <c r="AU743" s="19" t="s">
        <v>82</v>
      </c>
    </row>
    <row r="744" spans="1:65" s="13" customFormat="1" ht="11.25">
      <c r="B744" s="193"/>
      <c r="C744" s="194"/>
      <c r="D744" s="195" t="s">
        <v>143</v>
      </c>
      <c r="E744" s="196" t="s">
        <v>19</v>
      </c>
      <c r="F744" s="197" t="s">
        <v>364</v>
      </c>
      <c r="G744" s="194"/>
      <c r="H744" s="196" t="s">
        <v>19</v>
      </c>
      <c r="I744" s="198"/>
      <c r="J744" s="194"/>
      <c r="K744" s="194"/>
      <c r="L744" s="199"/>
      <c r="M744" s="200"/>
      <c r="N744" s="201"/>
      <c r="O744" s="201"/>
      <c r="P744" s="201"/>
      <c r="Q744" s="201"/>
      <c r="R744" s="201"/>
      <c r="S744" s="201"/>
      <c r="T744" s="202"/>
      <c r="AT744" s="203" t="s">
        <v>143</v>
      </c>
      <c r="AU744" s="203" t="s">
        <v>82</v>
      </c>
      <c r="AV744" s="13" t="s">
        <v>80</v>
      </c>
      <c r="AW744" s="13" t="s">
        <v>34</v>
      </c>
      <c r="AX744" s="13" t="s">
        <v>72</v>
      </c>
      <c r="AY744" s="203" t="s">
        <v>132</v>
      </c>
    </row>
    <row r="745" spans="1:65" s="13" customFormat="1" ht="11.25">
      <c r="B745" s="193"/>
      <c r="C745" s="194"/>
      <c r="D745" s="195" t="s">
        <v>143</v>
      </c>
      <c r="E745" s="196" t="s">
        <v>19</v>
      </c>
      <c r="F745" s="197" t="s">
        <v>272</v>
      </c>
      <c r="G745" s="194"/>
      <c r="H745" s="196" t="s">
        <v>19</v>
      </c>
      <c r="I745" s="198"/>
      <c r="J745" s="194"/>
      <c r="K745" s="194"/>
      <c r="L745" s="199"/>
      <c r="M745" s="200"/>
      <c r="N745" s="201"/>
      <c r="O745" s="201"/>
      <c r="P745" s="201"/>
      <c r="Q745" s="201"/>
      <c r="R745" s="201"/>
      <c r="S745" s="201"/>
      <c r="T745" s="202"/>
      <c r="AT745" s="203" t="s">
        <v>143</v>
      </c>
      <c r="AU745" s="203" t="s">
        <v>82</v>
      </c>
      <c r="AV745" s="13" t="s">
        <v>80</v>
      </c>
      <c r="AW745" s="13" t="s">
        <v>34</v>
      </c>
      <c r="AX745" s="13" t="s">
        <v>72</v>
      </c>
      <c r="AY745" s="203" t="s">
        <v>132</v>
      </c>
    </row>
    <row r="746" spans="1:65" s="13" customFormat="1" ht="11.25">
      <c r="B746" s="193"/>
      <c r="C746" s="194"/>
      <c r="D746" s="195" t="s">
        <v>143</v>
      </c>
      <c r="E746" s="196" t="s">
        <v>19</v>
      </c>
      <c r="F746" s="197" t="s">
        <v>687</v>
      </c>
      <c r="G746" s="194"/>
      <c r="H746" s="196" t="s">
        <v>19</v>
      </c>
      <c r="I746" s="198"/>
      <c r="J746" s="194"/>
      <c r="K746" s="194"/>
      <c r="L746" s="199"/>
      <c r="M746" s="200"/>
      <c r="N746" s="201"/>
      <c r="O746" s="201"/>
      <c r="P746" s="201"/>
      <c r="Q746" s="201"/>
      <c r="R746" s="201"/>
      <c r="S746" s="201"/>
      <c r="T746" s="202"/>
      <c r="AT746" s="203" t="s">
        <v>143</v>
      </c>
      <c r="AU746" s="203" t="s">
        <v>82</v>
      </c>
      <c r="AV746" s="13" t="s">
        <v>80</v>
      </c>
      <c r="AW746" s="13" t="s">
        <v>34</v>
      </c>
      <c r="AX746" s="13" t="s">
        <v>72</v>
      </c>
      <c r="AY746" s="203" t="s">
        <v>132</v>
      </c>
    </row>
    <row r="747" spans="1:65" s="14" customFormat="1" ht="11.25">
      <c r="B747" s="204"/>
      <c r="C747" s="205"/>
      <c r="D747" s="195" t="s">
        <v>143</v>
      </c>
      <c r="E747" s="206" t="s">
        <v>19</v>
      </c>
      <c r="F747" s="207" t="s">
        <v>688</v>
      </c>
      <c r="G747" s="205"/>
      <c r="H747" s="208">
        <v>141.87700000000001</v>
      </c>
      <c r="I747" s="209"/>
      <c r="J747" s="205"/>
      <c r="K747" s="205"/>
      <c r="L747" s="210"/>
      <c r="M747" s="211"/>
      <c r="N747" s="212"/>
      <c r="O747" s="212"/>
      <c r="P747" s="212"/>
      <c r="Q747" s="212"/>
      <c r="R747" s="212"/>
      <c r="S747" s="212"/>
      <c r="T747" s="213"/>
      <c r="AT747" s="214" t="s">
        <v>143</v>
      </c>
      <c r="AU747" s="214" t="s">
        <v>82</v>
      </c>
      <c r="AV747" s="14" t="s">
        <v>82</v>
      </c>
      <c r="AW747" s="14" t="s">
        <v>34</v>
      </c>
      <c r="AX747" s="14" t="s">
        <v>72</v>
      </c>
      <c r="AY747" s="214" t="s">
        <v>132</v>
      </c>
    </row>
    <row r="748" spans="1:65" s="16" customFormat="1" ht="11.25">
      <c r="B748" s="226"/>
      <c r="C748" s="227"/>
      <c r="D748" s="195" t="s">
        <v>143</v>
      </c>
      <c r="E748" s="228" t="s">
        <v>19</v>
      </c>
      <c r="F748" s="229" t="s">
        <v>192</v>
      </c>
      <c r="G748" s="227"/>
      <c r="H748" s="230">
        <v>141.87700000000001</v>
      </c>
      <c r="I748" s="231"/>
      <c r="J748" s="227"/>
      <c r="K748" s="227"/>
      <c r="L748" s="232"/>
      <c r="M748" s="233"/>
      <c r="N748" s="234"/>
      <c r="O748" s="234"/>
      <c r="P748" s="234"/>
      <c r="Q748" s="234"/>
      <c r="R748" s="234"/>
      <c r="S748" s="234"/>
      <c r="T748" s="235"/>
      <c r="AT748" s="236" t="s">
        <v>143</v>
      </c>
      <c r="AU748" s="236" t="s">
        <v>82</v>
      </c>
      <c r="AV748" s="16" t="s">
        <v>156</v>
      </c>
      <c r="AW748" s="16" t="s">
        <v>34</v>
      </c>
      <c r="AX748" s="16" t="s">
        <v>72</v>
      </c>
      <c r="AY748" s="236" t="s">
        <v>132</v>
      </c>
    </row>
    <row r="749" spans="1:65" s="13" customFormat="1" ht="11.25">
      <c r="B749" s="193"/>
      <c r="C749" s="194"/>
      <c r="D749" s="195" t="s">
        <v>143</v>
      </c>
      <c r="E749" s="196" t="s">
        <v>19</v>
      </c>
      <c r="F749" s="197" t="s">
        <v>334</v>
      </c>
      <c r="G749" s="194"/>
      <c r="H749" s="196" t="s">
        <v>19</v>
      </c>
      <c r="I749" s="198"/>
      <c r="J749" s="194"/>
      <c r="K749" s="194"/>
      <c r="L749" s="199"/>
      <c r="M749" s="200"/>
      <c r="N749" s="201"/>
      <c r="O749" s="201"/>
      <c r="P749" s="201"/>
      <c r="Q749" s="201"/>
      <c r="R749" s="201"/>
      <c r="S749" s="201"/>
      <c r="T749" s="202"/>
      <c r="AT749" s="203" t="s">
        <v>143</v>
      </c>
      <c r="AU749" s="203" t="s">
        <v>82</v>
      </c>
      <c r="AV749" s="13" t="s">
        <v>80</v>
      </c>
      <c r="AW749" s="13" t="s">
        <v>34</v>
      </c>
      <c r="AX749" s="13" t="s">
        <v>72</v>
      </c>
      <c r="AY749" s="203" t="s">
        <v>132</v>
      </c>
    </row>
    <row r="750" spans="1:65" s="13" customFormat="1" ht="11.25">
      <c r="B750" s="193"/>
      <c r="C750" s="194"/>
      <c r="D750" s="195" t="s">
        <v>143</v>
      </c>
      <c r="E750" s="196" t="s">
        <v>19</v>
      </c>
      <c r="F750" s="197" t="s">
        <v>689</v>
      </c>
      <c r="G750" s="194"/>
      <c r="H750" s="196" t="s">
        <v>19</v>
      </c>
      <c r="I750" s="198"/>
      <c r="J750" s="194"/>
      <c r="K750" s="194"/>
      <c r="L750" s="199"/>
      <c r="M750" s="200"/>
      <c r="N750" s="201"/>
      <c r="O750" s="201"/>
      <c r="P750" s="201"/>
      <c r="Q750" s="201"/>
      <c r="R750" s="201"/>
      <c r="S750" s="201"/>
      <c r="T750" s="202"/>
      <c r="AT750" s="203" t="s">
        <v>143</v>
      </c>
      <c r="AU750" s="203" t="s">
        <v>82</v>
      </c>
      <c r="AV750" s="13" t="s">
        <v>80</v>
      </c>
      <c r="AW750" s="13" t="s">
        <v>34</v>
      </c>
      <c r="AX750" s="13" t="s">
        <v>72</v>
      </c>
      <c r="AY750" s="203" t="s">
        <v>132</v>
      </c>
    </row>
    <row r="751" spans="1:65" s="13" customFormat="1" ht="11.25">
      <c r="B751" s="193"/>
      <c r="C751" s="194"/>
      <c r="D751" s="195" t="s">
        <v>143</v>
      </c>
      <c r="E751" s="196" t="s">
        <v>19</v>
      </c>
      <c r="F751" s="197" t="s">
        <v>690</v>
      </c>
      <c r="G751" s="194"/>
      <c r="H751" s="196" t="s">
        <v>19</v>
      </c>
      <c r="I751" s="198"/>
      <c r="J751" s="194"/>
      <c r="K751" s="194"/>
      <c r="L751" s="199"/>
      <c r="M751" s="200"/>
      <c r="N751" s="201"/>
      <c r="O751" s="201"/>
      <c r="P751" s="201"/>
      <c r="Q751" s="201"/>
      <c r="R751" s="201"/>
      <c r="S751" s="201"/>
      <c r="T751" s="202"/>
      <c r="AT751" s="203" t="s">
        <v>143</v>
      </c>
      <c r="AU751" s="203" t="s">
        <v>82</v>
      </c>
      <c r="AV751" s="13" t="s">
        <v>80</v>
      </c>
      <c r="AW751" s="13" t="s">
        <v>34</v>
      </c>
      <c r="AX751" s="13" t="s">
        <v>72</v>
      </c>
      <c r="AY751" s="203" t="s">
        <v>132</v>
      </c>
    </row>
    <row r="752" spans="1:65" s="14" customFormat="1" ht="11.25">
      <c r="B752" s="204"/>
      <c r="C752" s="205"/>
      <c r="D752" s="195" t="s">
        <v>143</v>
      </c>
      <c r="E752" s="206" t="s">
        <v>19</v>
      </c>
      <c r="F752" s="207" t="s">
        <v>691</v>
      </c>
      <c r="G752" s="205"/>
      <c r="H752" s="208">
        <v>10.313000000000001</v>
      </c>
      <c r="I752" s="209"/>
      <c r="J752" s="205"/>
      <c r="K752" s="205"/>
      <c r="L752" s="210"/>
      <c r="M752" s="211"/>
      <c r="N752" s="212"/>
      <c r="O752" s="212"/>
      <c r="P752" s="212"/>
      <c r="Q752" s="212"/>
      <c r="R752" s="212"/>
      <c r="S752" s="212"/>
      <c r="T752" s="213"/>
      <c r="AT752" s="214" t="s">
        <v>143</v>
      </c>
      <c r="AU752" s="214" t="s">
        <v>82</v>
      </c>
      <c r="AV752" s="14" t="s">
        <v>82</v>
      </c>
      <c r="AW752" s="14" t="s">
        <v>34</v>
      </c>
      <c r="AX752" s="14" t="s">
        <v>72</v>
      </c>
      <c r="AY752" s="214" t="s">
        <v>132</v>
      </c>
    </row>
    <row r="753" spans="1:65" s="16" customFormat="1" ht="11.25">
      <c r="B753" s="226"/>
      <c r="C753" s="227"/>
      <c r="D753" s="195" t="s">
        <v>143</v>
      </c>
      <c r="E753" s="228" t="s">
        <v>19</v>
      </c>
      <c r="F753" s="229" t="s">
        <v>192</v>
      </c>
      <c r="G753" s="227"/>
      <c r="H753" s="230">
        <v>10.313000000000001</v>
      </c>
      <c r="I753" s="231"/>
      <c r="J753" s="227"/>
      <c r="K753" s="227"/>
      <c r="L753" s="232"/>
      <c r="M753" s="233"/>
      <c r="N753" s="234"/>
      <c r="O753" s="234"/>
      <c r="P753" s="234"/>
      <c r="Q753" s="234"/>
      <c r="R753" s="234"/>
      <c r="S753" s="234"/>
      <c r="T753" s="235"/>
      <c r="AT753" s="236" t="s">
        <v>143</v>
      </c>
      <c r="AU753" s="236" t="s">
        <v>82</v>
      </c>
      <c r="AV753" s="16" t="s">
        <v>156</v>
      </c>
      <c r="AW753" s="16" t="s">
        <v>34</v>
      </c>
      <c r="AX753" s="16" t="s">
        <v>72</v>
      </c>
      <c r="AY753" s="236" t="s">
        <v>132</v>
      </c>
    </row>
    <row r="754" spans="1:65" s="13" customFormat="1" ht="11.25">
      <c r="B754" s="193"/>
      <c r="C754" s="194"/>
      <c r="D754" s="195" t="s">
        <v>143</v>
      </c>
      <c r="E754" s="196" t="s">
        <v>19</v>
      </c>
      <c r="F754" s="197" t="s">
        <v>144</v>
      </c>
      <c r="G754" s="194"/>
      <c r="H754" s="196" t="s">
        <v>19</v>
      </c>
      <c r="I754" s="198"/>
      <c r="J754" s="194"/>
      <c r="K754" s="194"/>
      <c r="L754" s="199"/>
      <c r="M754" s="200"/>
      <c r="N754" s="201"/>
      <c r="O754" s="201"/>
      <c r="P754" s="201"/>
      <c r="Q754" s="201"/>
      <c r="R754" s="201"/>
      <c r="S754" s="201"/>
      <c r="T754" s="202"/>
      <c r="AT754" s="203" t="s">
        <v>143</v>
      </c>
      <c r="AU754" s="203" t="s">
        <v>82</v>
      </c>
      <c r="AV754" s="13" t="s">
        <v>80</v>
      </c>
      <c r="AW754" s="13" t="s">
        <v>34</v>
      </c>
      <c r="AX754" s="13" t="s">
        <v>72</v>
      </c>
      <c r="AY754" s="203" t="s">
        <v>132</v>
      </c>
    </row>
    <row r="755" spans="1:65" s="13" customFormat="1" ht="11.25">
      <c r="B755" s="193"/>
      <c r="C755" s="194"/>
      <c r="D755" s="195" t="s">
        <v>143</v>
      </c>
      <c r="E755" s="196" t="s">
        <v>19</v>
      </c>
      <c r="F755" s="197" t="s">
        <v>148</v>
      </c>
      <c r="G755" s="194"/>
      <c r="H755" s="196" t="s">
        <v>19</v>
      </c>
      <c r="I755" s="198"/>
      <c r="J755" s="194"/>
      <c r="K755" s="194"/>
      <c r="L755" s="199"/>
      <c r="M755" s="200"/>
      <c r="N755" s="201"/>
      <c r="O755" s="201"/>
      <c r="P755" s="201"/>
      <c r="Q755" s="201"/>
      <c r="R755" s="201"/>
      <c r="S755" s="201"/>
      <c r="T755" s="202"/>
      <c r="AT755" s="203" t="s">
        <v>143</v>
      </c>
      <c r="AU755" s="203" t="s">
        <v>82</v>
      </c>
      <c r="AV755" s="13" t="s">
        <v>80</v>
      </c>
      <c r="AW755" s="13" t="s">
        <v>34</v>
      </c>
      <c r="AX755" s="13" t="s">
        <v>72</v>
      </c>
      <c r="AY755" s="203" t="s">
        <v>132</v>
      </c>
    </row>
    <row r="756" spans="1:65" s="14" customFormat="1" ht="11.25">
      <c r="B756" s="204"/>
      <c r="C756" s="205"/>
      <c r="D756" s="195" t="s">
        <v>143</v>
      </c>
      <c r="E756" s="206" t="s">
        <v>19</v>
      </c>
      <c r="F756" s="207" t="s">
        <v>149</v>
      </c>
      <c r="G756" s="205"/>
      <c r="H756" s="208">
        <v>14.88</v>
      </c>
      <c r="I756" s="209"/>
      <c r="J756" s="205"/>
      <c r="K756" s="205"/>
      <c r="L756" s="210"/>
      <c r="M756" s="211"/>
      <c r="N756" s="212"/>
      <c r="O756" s="212"/>
      <c r="P756" s="212"/>
      <c r="Q756" s="212"/>
      <c r="R756" s="212"/>
      <c r="S756" s="212"/>
      <c r="T756" s="213"/>
      <c r="AT756" s="214" t="s">
        <v>143</v>
      </c>
      <c r="AU756" s="214" t="s">
        <v>82</v>
      </c>
      <c r="AV756" s="14" t="s">
        <v>82</v>
      </c>
      <c r="AW756" s="14" t="s">
        <v>34</v>
      </c>
      <c r="AX756" s="14" t="s">
        <v>72</v>
      </c>
      <c r="AY756" s="214" t="s">
        <v>132</v>
      </c>
    </row>
    <row r="757" spans="1:65" s="16" customFormat="1" ht="11.25">
      <c r="B757" s="226"/>
      <c r="C757" s="227"/>
      <c r="D757" s="195" t="s">
        <v>143</v>
      </c>
      <c r="E757" s="228" t="s">
        <v>19</v>
      </c>
      <c r="F757" s="229" t="s">
        <v>192</v>
      </c>
      <c r="G757" s="227"/>
      <c r="H757" s="230">
        <v>14.88</v>
      </c>
      <c r="I757" s="231"/>
      <c r="J757" s="227"/>
      <c r="K757" s="227"/>
      <c r="L757" s="232"/>
      <c r="M757" s="233"/>
      <c r="N757" s="234"/>
      <c r="O757" s="234"/>
      <c r="P757" s="234"/>
      <c r="Q757" s="234"/>
      <c r="R757" s="234"/>
      <c r="S757" s="234"/>
      <c r="T757" s="235"/>
      <c r="AT757" s="236" t="s">
        <v>143</v>
      </c>
      <c r="AU757" s="236" t="s">
        <v>82</v>
      </c>
      <c r="AV757" s="16" t="s">
        <v>156</v>
      </c>
      <c r="AW757" s="16" t="s">
        <v>34</v>
      </c>
      <c r="AX757" s="16" t="s">
        <v>72</v>
      </c>
      <c r="AY757" s="236" t="s">
        <v>132</v>
      </c>
    </row>
    <row r="758" spans="1:65" s="15" customFormat="1" ht="11.25">
      <c r="B758" s="215"/>
      <c r="C758" s="216"/>
      <c r="D758" s="195" t="s">
        <v>143</v>
      </c>
      <c r="E758" s="217" t="s">
        <v>19</v>
      </c>
      <c r="F758" s="218" t="s">
        <v>150</v>
      </c>
      <c r="G758" s="216"/>
      <c r="H758" s="219">
        <v>167.07</v>
      </c>
      <c r="I758" s="220"/>
      <c r="J758" s="216"/>
      <c r="K758" s="216"/>
      <c r="L758" s="221"/>
      <c r="M758" s="222"/>
      <c r="N758" s="223"/>
      <c r="O758" s="223"/>
      <c r="P758" s="223"/>
      <c r="Q758" s="223"/>
      <c r="R758" s="223"/>
      <c r="S758" s="223"/>
      <c r="T758" s="224"/>
      <c r="AT758" s="225" t="s">
        <v>143</v>
      </c>
      <c r="AU758" s="225" t="s">
        <v>82</v>
      </c>
      <c r="AV758" s="15" t="s">
        <v>139</v>
      </c>
      <c r="AW758" s="15" t="s">
        <v>34</v>
      </c>
      <c r="AX758" s="15" t="s">
        <v>80</v>
      </c>
      <c r="AY758" s="225" t="s">
        <v>132</v>
      </c>
    </row>
    <row r="759" spans="1:65" s="2" customFormat="1" ht="24.2" customHeight="1">
      <c r="A759" s="36"/>
      <c r="B759" s="37"/>
      <c r="C759" s="175" t="s">
        <v>692</v>
      </c>
      <c r="D759" s="175" t="s">
        <v>134</v>
      </c>
      <c r="E759" s="176" t="s">
        <v>693</v>
      </c>
      <c r="F759" s="177" t="s">
        <v>694</v>
      </c>
      <c r="G759" s="178" t="s">
        <v>137</v>
      </c>
      <c r="H759" s="179">
        <v>167.07</v>
      </c>
      <c r="I759" s="180"/>
      <c r="J759" s="181">
        <f>ROUND(I759*H759,2)</f>
        <v>0</v>
      </c>
      <c r="K759" s="177" t="s">
        <v>138</v>
      </c>
      <c r="L759" s="41"/>
      <c r="M759" s="182" t="s">
        <v>19</v>
      </c>
      <c r="N759" s="183" t="s">
        <v>43</v>
      </c>
      <c r="O759" s="66"/>
      <c r="P759" s="184">
        <f>O759*H759</f>
        <v>0</v>
      </c>
      <c r="Q759" s="184">
        <v>0.19800000000000001</v>
      </c>
      <c r="R759" s="184">
        <f>Q759*H759</f>
        <v>33.079860000000004</v>
      </c>
      <c r="S759" s="184">
        <v>0</v>
      </c>
      <c r="T759" s="185">
        <f>S759*H759</f>
        <v>0</v>
      </c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R759" s="186" t="s">
        <v>139</v>
      </c>
      <c r="AT759" s="186" t="s">
        <v>134</v>
      </c>
      <c r="AU759" s="186" t="s">
        <v>82</v>
      </c>
      <c r="AY759" s="19" t="s">
        <v>132</v>
      </c>
      <c r="BE759" s="187">
        <f>IF(N759="základní",J759,0)</f>
        <v>0</v>
      </c>
      <c r="BF759" s="187">
        <f>IF(N759="snížená",J759,0)</f>
        <v>0</v>
      </c>
      <c r="BG759" s="187">
        <f>IF(N759="zákl. přenesená",J759,0)</f>
        <v>0</v>
      </c>
      <c r="BH759" s="187">
        <f>IF(N759="sníž. přenesená",J759,0)</f>
        <v>0</v>
      </c>
      <c r="BI759" s="187">
        <f>IF(N759="nulová",J759,0)</f>
        <v>0</v>
      </c>
      <c r="BJ759" s="19" t="s">
        <v>80</v>
      </c>
      <c r="BK759" s="187">
        <f>ROUND(I759*H759,2)</f>
        <v>0</v>
      </c>
      <c r="BL759" s="19" t="s">
        <v>139</v>
      </c>
      <c r="BM759" s="186" t="s">
        <v>695</v>
      </c>
    </row>
    <row r="760" spans="1:65" s="2" customFormat="1" ht="11.25">
      <c r="A760" s="36"/>
      <c r="B760" s="37"/>
      <c r="C760" s="38"/>
      <c r="D760" s="188" t="s">
        <v>141</v>
      </c>
      <c r="E760" s="38"/>
      <c r="F760" s="189" t="s">
        <v>696</v>
      </c>
      <c r="G760" s="38"/>
      <c r="H760" s="38"/>
      <c r="I760" s="190"/>
      <c r="J760" s="38"/>
      <c r="K760" s="38"/>
      <c r="L760" s="41"/>
      <c r="M760" s="191"/>
      <c r="N760" s="192"/>
      <c r="O760" s="66"/>
      <c r="P760" s="66"/>
      <c r="Q760" s="66"/>
      <c r="R760" s="66"/>
      <c r="S760" s="66"/>
      <c r="T760" s="67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T760" s="19" t="s">
        <v>141</v>
      </c>
      <c r="AU760" s="19" t="s">
        <v>82</v>
      </c>
    </row>
    <row r="761" spans="1:65" s="13" customFormat="1" ht="11.25">
      <c r="B761" s="193"/>
      <c r="C761" s="194"/>
      <c r="D761" s="195" t="s">
        <v>143</v>
      </c>
      <c r="E761" s="196" t="s">
        <v>19</v>
      </c>
      <c r="F761" s="197" t="s">
        <v>364</v>
      </c>
      <c r="G761" s="194"/>
      <c r="H761" s="196" t="s">
        <v>19</v>
      </c>
      <c r="I761" s="198"/>
      <c r="J761" s="194"/>
      <c r="K761" s="194"/>
      <c r="L761" s="199"/>
      <c r="M761" s="200"/>
      <c r="N761" s="201"/>
      <c r="O761" s="201"/>
      <c r="P761" s="201"/>
      <c r="Q761" s="201"/>
      <c r="R761" s="201"/>
      <c r="S761" s="201"/>
      <c r="T761" s="202"/>
      <c r="AT761" s="203" t="s">
        <v>143</v>
      </c>
      <c r="AU761" s="203" t="s">
        <v>82</v>
      </c>
      <c r="AV761" s="13" t="s">
        <v>80</v>
      </c>
      <c r="AW761" s="13" t="s">
        <v>34</v>
      </c>
      <c r="AX761" s="13" t="s">
        <v>72</v>
      </c>
      <c r="AY761" s="203" t="s">
        <v>132</v>
      </c>
    </row>
    <row r="762" spans="1:65" s="13" customFormat="1" ht="11.25">
      <c r="B762" s="193"/>
      <c r="C762" s="194"/>
      <c r="D762" s="195" t="s">
        <v>143</v>
      </c>
      <c r="E762" s="196" t="s">
        <v>19</v>
      </c>
      <c r="F762" s="197" t="s">
        <v>272</v>
      </c>
      <c r="G762" s="194"/>
      <c r="H762" s="196" t="s">
        <v>19</v>
      </c>
      <c r="I762" s="198"/>
      <c r="J762" s="194"/>
      <c r="K762" s="194"/>
      <c r="L762" s="199"/>
      <c r="M762" s="200"/>
      <c r="N762" s="201"/>
      <c r="O762" s="201"/>
      <c r="P762" s="201"/>
      <c r="Q762" s="201"/>
      <c r="R762" s="201"/>
      <c r="S762" s="201"/>
      <c r="T762" s="202"/>
      <c r="AT762" s="203" t="s">
        <v>143</v>
      </c>
      <c r="AU762" s="203" t="s">
        <v>82</v>
      </c>
      <c r="AV762" s="13" t="s">
        <v>80</v>
      </c>
      <c r="AW762" s="13" t="s">
        <v>34</v>
      </c>
      <c r="AX762" s="13" t="s">
        <v>72</v>
      </c>
      <c r="AY762" s="203" t="s">
        <v>132</v>
      </c>
    </row>
    <row r="763" spans="1:65" s="13" customFormat="1" ht="11.25">
      <c r="B763" s="193"/>
      <c r="C763" s="194"/>
      <c r="D763" s="195" t="s">
        <v>143</v>
      </c>
      <c r="E763" s="196" t="s">
        <v>19</v>
      </c>
      <c r="F763" s="197" t="s">
        <v>687</v>
      </c>
      <c r="G763" s="194"/>
      <c r="H763" s="196" t="s">
        <v>19</v>
      </c>
      <c r="I763" s="198"/>
      <c r="J763" s="194"/>
      <c r="K763" s="194"/>
      <c r="L763" s="199"/>
      <c r="M763" s="200"/>
      <c r="N763" s="201"/>
      <c r="O763" s="201"/>
      <c r="P763" s="201"/>
      <c r="Q763" s="201"/>
      <c r="R763" s="201"/>
      <c r="S763" s="201"/>
      <c r="T763" s="202"/>
      <c r="AT763" s="203" t="s">
        <v>143</v>
      </c>
      <c r="AU763" s="203" t="s">
        <v>82</v>
      </c>
      <c r="AV763" s="13" t="s">
        <v>80</v>
      </c>
      <c r="AW763" s="13" t="s">
        <v>34</v>
      </c>
      <c r="AX763" s="13" t="s">
        <v>72</v>
      </c>
      <c r="AY763" s="203" t="s">
        <v>132</v>
      </c>
    </row>
    <row r="764" spans="1:65" s="14" customFormat="1" ht="11.25">
      <c r="B764" s="204"/>
      <c r="C764" s="205"/>
      <c r="D764" s="195" t="s">
        <v>143</v>
      </c>
      <c r="E764" s="206" t="s">
        <v>19</v>
      </c>
      <c r="F764" s="207" t="s">
        <v>688</v>
      </c>
      <c r="G764" s="205"/>
      <c r="H764" s="208">
        <v>141.87700000000001</v>
      </c>
      <c r="I764" s="209"/>
      <c r="J764" s="205"/>
      <c r="K764" s="205"/>
      <c r="L764" s="210"/>
      <c r="M764" s="211"/>
      <c r="N764" s="212"/>
      <c r="O764" s="212"/>
      <c r="P764" s="212"/>
      <c r="Q764" s="212"/>
      <c r="R764" s="212"/>
      <c r="S764" s="212"/>
      <c r="T764" s="213"/>
      <c r="AT764" s="214" t="s">
        <v>143</v>
      </c>
      <c r="AU764" s="214" t="s">
        <v>82</v>
      </c>
      <c r="AV764" s="14" t="s">
        <v>82</v>
      </c>
      <c r="AW764" s="14" t="s">
        <v>34</v>
      </c>
      <c r="AX764" s="14" t="s">
        <v>72</v>
      </c>
      <c r="AY764" s="214" t="s">
        <v>132</v>
      </c>
    </row>
    <row r="765" spans="1:65" s="16" customFormat="1" ht="11.25">
      <c r="B765" s="226"/>
      <c r="C765" s="227"/>
      <c r="D765" s="195" t="s">
        <v>143</v>
      </c>
      <c r="E765" s="228" t="s">
        <v>19</v>
      </c>
      <c r="F765" s="229" t="s">
        <v>192</v>
      </c>
      <c r="G765" s="227"/>
      <c r="H765" s="230">
        <v>141.87700000000001</v>
      </c>
      <c r="I765" s="231"/>
      <c r="J765" s="227"/>
      <c r="K765" s="227"/>
      <c r="L765" s="232"/>
      <c r="M765" s="233"/>
      <c r="N765" s="234"/>
      <c r="O765" s="234"/>
      <c r="P765" s="234"/>
      <c r="Q765" s="234"/>
      <c r="R765" s="234"/>
      <c r="S765" s="234"/>
      <c r="T765" s="235"/>
      <c r="AT765" s="236" t="s">
        <v>143</v>
      </c>
      <c r="AU765" s="236" t="s">
        <v>82</v>
      </c>
      <c r="AV765" s="16" t="s">
        <v>156</v>
      </c>
      <c r="AW765" s="16" t="s">
        <v>34</v>
      </c>
      <c r="AX765" s="16" t="s">
        <v>72</v>
      </c>
      <c r="AY765" s="236" t="s">
        <v>132</v>
      </c>
    </row>
    <row r="766" spans="1:65" s="13" customFormat="1" ht="11.25">
      <c r="B766" s="193"/>
      <c r="C766" s="194"/>
      <c r="D766" s="195" t="s">
        <v>143</v>
      </c>
      <c r="E766" s="196" t="s">
        <v>19</v>
      </c>
      <c r="F766" s="197" t="s">
        <v>334</v>
      </c>
      <c r="G766" s="194"/>
      <c r="H766" s="196" t="s">
        <v>19</v>
      </c>
      <c r="I766" s="198"/>
      <c r="J766" s="194"/>
      <c r="K766" s="194"/>
      <c r="L766" s="199"/>
      <c r="M766" s="200"/>
      <c r="N766" s="201"/>
      <c r="O766" s="201"/>
      <c r="P766" s="201"/>
      <c r="Q766" s="201"/>
      <c r="R766" s="201"/>
      <c r="S766" s="201"/>
      <c r="T766" s="202"/>
      <c r="AT766" s="203" t="s">
        <v>143</v>
      </c>
      <c r="AU766" s="203" t="s">
        <v>82</v>
      </c>
      <c r="AV766" s="13" t="s">
        <v>80</v>
      </c>
      <c r="AW766" s="13" t="s">
        <v>34</v>
      </c>
      <c r="AX766" s="13" t="s">
        <v>72</v>
      </c>
      <c r="AY766" s="203" t="s">
        <v>132</v>
      </c>
    </row>
    <row r="767" spans="1:65" s="13" customFormat="1" ht="11.25">
      <c r="B767" s="193"/>
      <c r="C767" s="194"/>
      <c r="D767" s="195" t="s">
        <v>143</v>
      </c>
      <c r="E767" s="196" t="s">
        <v>19</v>
      </c>
      <c r="F767" s="197" t="s">
        <v>689</v>
      </c>
      <c r="G767" s="194"/>
      <c r="H767" s="196" t="s">
        <v>19</v>
      </c>
      <c r="I767" s="198"/>
      <c r="J767" s="194"/>
      <c r="K767" s="194"/>
      <c r="L767" s="199"/>
      <c r="M767" s="200"/>
      <c r="N767" s="201"/>
      <c r="O767" s="201"/>
      <c r="P767" s="201"/>
      <c r="Q767" s="201"/>
      <c r="R767" s="201"/>
      <c r="S767" s="201"/>
      <c r="T767" s="202"/>
      <c r="AT767" s="203" t="s">
        <v>143</v>
      </c>
      <c r="AU767" s="203" t="s">
        <v>82</v>
      </c>
      <c r="AV767" s="13" t="s">
        <v>80</v>
      </c>
      <c r="AW767" s="13" t="s">
        <v>34</v>
      </c>
      <c r="AX767" s="13" t="s">
        <v>72</v>
      </c>
      <c r="AY767" s="203" t="s">
        <v>132</v>
      </c>
    </row>
    <row r="768" spans="1:65" s="13" customFormat="1" ht="11.25">
      <c r="B768" s="193"/>
      <c r="C768" s="194"/>
      <c r="D768" s="195" t="s">
        <v>143</v>
      </c>
      <c r="E768" s="196" t="s">
        <v>19</v>
      </c>
      <c r="F768" s="197" t="s">
        <v>690</v>
      </c>
      <c r="G768" s="194"/>
      <c r="H768" s="196" t="s">
        <v>19</v>
      </c>
      <c r="I768" s="198"/>
      <c r="J768" s="194"/>
      <c r="K768" s="194"/>
      <c r="L768" s="199"/>
      <c r="M768" s="200"/>
      <c r="N768" s="201"/>
      <c r="O768" s="201"/>
      <c r="P768" s="201"/>
      <c r="Q768" s="201"/>
      <c r="R768" s="201"/>
      <c r="S768" s="201"/>
      <c r="T768" s="202"/>
      <c r="AT768" s="203" t="s">
        <v>143</v>
      </c>
      <c r="AU768" s="203" t="s">
        <v>82</v>
      </c>
      <c r="AV768" s="13" t="s">
        <v>80</v>
      </c>
      <c r="AW768" s="13" t="s">
        <v>34</v>
      </c>
      <c r="AX768" s="13" t="s">
        <v>72</v>
      </c>
      <c r="AY768" s="203" t="s">
        <v>132</v>
      </c>
    </row>
    <row r="769" spans="1:65" s="14" customFormat="1" ht="11.25">
      <c r="B769" s="204"/>
      <c r="C769" s="205"/>
      <c r="D769" s="195" t="s">
        <v>143</v>
      </c>
      <c r="E769" s="206" t="s">
        <v>19</v>
      </c>
      <c r="F769" s="207" t="s">
        <v>691</v>
      </c>
      <c r="G769" s="205"/>
      <c r="H769" s="208">
        <v>10.313000000000001</v>
      </c>
      <c r="I769" s="209"/>
      <c r="J769" s="205"/>
      <c r="K769" s="205"/>
      <c r="L769" s="210"/>
      <c r="M769" s="211"/>
      <c r="N769" s="212"/>
      <c r="O769" s="212"/>
      <c r="P769" s="212"/>
      <c r="Q769" s="212"/>
      <c r="R769" s="212"/>
      <c r="S769" s="212"/>
      <c r="T769" s="213"/>
      <c r="AT769" s="214" t="s">
        <v>143</v>
      </c>
      <c r="AU769" s="214" t="s">
        <v>82</v>
      </c>
      <c r="AV769" s="14" t="s">
        <v>82</v>
      </c>
      <c r="AW769" s="14" t="s">
        <v>34</v>
      </c>
      <c r="AX769" s="14" t="s">
        <v>72</v>
      </c>
      <c r="AY769" s="214" t="s">
        <v>132</v>
      </c>
    </row>
    <row r="770" spans="1:65" s="16" customFormat="1" ht="11.25">
      <c r="B770" s="226"/>
      <c r="C770" s="227"/>
      <c r="D770" s="195" t="s">
        <v>143</v>
      </c>
      <c r="E770" s="228" t="s">
        <v>19</v>
      </c>
      <c r="F770" s="229" t="s">
        <v>192</v>
      </c>
      <c r="G770" s="227"/>
      <c r="H770" s="230">
        <v>10.313000000000001</v>
      </c>
      <c r="I770" s="231"/>
      <c r="J770" s="227"/>
      <c r="K770" s="227"/>
      <c r="L770" s="232"/>
      <c r="M770" s="233"/>
      <c r="N770" s="234"/>
      <c r="O770" s="234"/>
      <c r="P770" s="234"/>
      <c r="Q770" s="234"/>
      <c r="R770" s="234"/>
      <c r="S770" s="234"/>
      <c r="T770" s="235"/>
      <c r="AT770" s="236" t="s">
        <v>143</v>
      </c>
      <c r="AU770" s="236" t="s">
        <v>82</v>
      </c>
      <c r="AV770" s="16" t="s">
        <v>156</v>
      </c>
      <c r="AW770" s="16" t="s">
        <v>34</v>
      </c>
      <c r="AX770" s="16" t="s">
        <v>72</v>
      </c>
      <c r="AY770" s="236" t="s">
        <v>132</v>
      </c>
    </row>
    <row r="771" spans="1:65" s="13" customFormat="1" ht="11.25">
      <c r="B771" s="193"/>
      <c r="C771" s="194"/>
      <c r="D771" s="195" t="s">
        <v>143</v>
      </c>
      <c r="E771" s="196" t="s">
        <v>19</v>
      </c>
      <c r="F771" s="197" t="s">
        <v>144</v>
      </c>
      <c r="G771" s="194"/>
      <c r="H771" s="196" t="s">
        <v>19</v>
      </c>
      <c r="I771" s="198"/>
      <c r="J771" s="194"/>
      <c r="K771" s="194"/>
      <c r="L771" s="199"/>
      <c r="M771" s="200"/>
      <c r="N771" s="201"/>
      <c r="O771" s="201"/>
      <c r="P771" s="201"/>
      <c r="Q771" s="201"/>
      <c r="R771" s="201"/>
      <c r="S771" s="201"/>
      <c r="T771" s="202"/>
      <c r="AT771" s="203" t="s">
        <v>143</v>
      </c>
      <c r="AU771" s="203" t="s">
        <v>82</v>
      </c>
      <c r="AV771" s="13" t="s">
        <v>80</v>
      </c>
      <c r="AW771" s="13" t="s">
        <v>34</v>
      </c>
      <c r="AX771" s="13" t="s">
        <v>72</v>
      </c>
      <c r="AY771" s="203" t="s">
        <v>132</v>
      </c>
    </row>
    <row r="772" spans="1:65" s="13" customFormat="1" ht="11.25">
      <c r="B772" s="193"/>
      <c r="C772" s="194"/>
      <c r="D772" s="195" t="s">
        <v>143</v>
      </c>
      <c r="E772" s="196" t="s">
        <v>19</v>
      </c>
      <c r="F772" s="197" t="s">
        <v>148</v>
      </c>
      <c r="G772" s="194"/>
      <c r="H772" s="196" t="s">
        <v>19</v>
      </c>
      <c r="I772" s="198"/>
      <c r="J772" s="194"/>
      <c r="K772" s="194"/>
      <c r="L772" s="199"/>
      <c r="M772" s="200"/>
      <c r="N772" s="201"/>
      <c r="O772" s="201"/>
      <c r="P772" s="201"/>
      <c r="Q772" s="201"/>
      <c r="R772" s="201"/>
      <c r="S772" s="201"/>
      <c r="T772" s="202"/>
      <c r="AT772" s="203" t="s">
        <v>143</v>
      </c>
      <c r="AU772" s="203" t="s">
        <v>82</v>
      </c>
      <c r="AV772" s="13" t="s">
        <v>80</v>
      </c>
      <c r="AW772" s="13" t="s">
        <v>34</v>
      </c>
      <c r="AX772" s="13" t="s">
        <v>72</v>
      </c>
      <c r="AY772" s="203" t="s">
        <v>132</v>
      </c>
    </row>
    <row r="773" spans="1:65" s="14" customFormat="1" ht="11.25">
      <c r="B773" s="204"/>
      <c r="C773" s="205"/>
      <c r="D773" s="195" t="s">
        <v>143</v>
      </c>
      <c r="E773" s="206" t="s">
        <v>19</v>
      </c>
      <c r="F773" s="207" t="s">
        <v>149</v>
      </c>
      <c r="G773" s="205"/>
      <c r="H773" s="208">
        <v>14.88</v>
      </c>
      <c r="I773" s="209"/>
      <c r="J773" s="205"/>
      <c r="K773" s="205"/>
      <c r="L773" s="210"/>
      <c r="M773" s="211"/>
      <c r="N773" s="212"/>
      <c r="O773" s="212"/>
      <c r="P773" s="212"/>
      <c r="Q773" s="212"/>
      <c r="R773" s="212"/>
      <c r="S773" s="212"/>
      <c r="T773" s="213"/>
      <c r="AT773" s="214" t="s">
        <v>143</v>
      </c>
      <c r="AU773" s="214" t="s">
        <v>82</v>
      </c>
      <c r="AV773" s="14" t="s">
        <v>82</v>
      </c>
      <c r="AW773" s="14" t="s">
        <v>34</v>
      </c>
      <c r="AX773" s="14" t="s">
        <v>72</v>
      </c>
      <c r="AY773" s="214" t="s">
        <v>132</v>
      </c>
    </row>
    <row r="774" spans="1:65" s="16" customFormat="1" ht="11.25">
      <c r="B774" s="226"/>
      <c r="C774" s="227"/>
      <c r="D774" s="195" t="s">
        <v>143</v>
      </c>
      <c r="E774" s="228" t="s">
        <v>19</v>
      </c>
      <c r="F774" s="229" t="s">
        <v>192</v>
      </c>
      <c r="G774" s="227"/>
      <c r="H774" s="230">
        <v>14.88</v>
      </c>
      <c r="I774" s="231"/>
      <c r="J774" s="227"/>
      <c r="K774" s="227"/>
      <c r="L774" s="232"/>
      <c r="M774" s="233"/>
      <c r="N774" s="234"/>
      <c r="O774" s="234"/>
      <c r="P774" s="234"/>
      <c r="Q774" s="234"/>
      <c r="R774" s="234"/>
      <c r="S774" s="234"/>
      <c r="T774" s="235"/>
      <c r="AT774" s="236" t="s">
        <v>143</v>
      </c>
      <c r="AU774" s="236" t="s">
        <v>82</v>
      </c>
      <c r="AV774" s="16" t="s">
        <v>156</v>
      </c>
      <c r="AW774" s="16" t="s">
        <v>34</v>
      </c>
      <c r="AX774" s="16" t="s">
        <v>72</v>
      </c>
      <c r="AY774" s="236" t="s">
        <v>132</v>
      </c>
    </row>
    <row r="775" spans="1:65" s="15" customFormat="1" ht="11.25">
      <c r="B775" s="215"/>
      <c r="C775" s="216"/>
      <c r="D775" s="195" t="s">
        <v>143</v>
      </c>
      <c r="E775" s="217" t="s">
        <v>19</v>
      </c>
      <c r="F775" s="218" t="s">
        <v>150</v>
      </c>
      <c r="G775" s="216"/>
      <c r="H775" s="219">
        <v>167.07</v>
      </c>
      <c r="I775" s="220"/>
      <c r="J775" s="216"/>
      <c r="K775" s="216"/>
      <c r="L775" s="221"/>
      <c r="M775" s="222"/>
      <c r="N775" s="223"/>
      <c r="O775" s="223"/>
      <c r="P775" s="223"/>
      <c r="Q775" s="223"/>
      <c r="R775" s="223"/>
      <c r="S775" s="223"/>
      <c r="T775" s="224"/>
      <c r="AT775" s="225" t="s">
        <v>143</v>
      </c>
      <c r="AU775" s="225" t="s">
        <v>82</v>
      </c>
      <c r="AV775" s="15" t="s">
        <v>139</v>
      </c>
      <c r="AW775" s="15" t="s">
        <v>34</v>
      </c>
      <c r="AX775" s="15" t="s">
        <v>80</v>
      </c>
      <c r="AY775" s="225" t="s">
        <v>132</v>
      </c>
    </row>
    <row r="776" spans="1:65" s="2" customFormat="1" ht="16.5" customHeight="1">
      <c r="A776" s="36"/>
      <c r="B776" s="37"/>
      <c r="C776" s="175" t="s">
        <v>697</v>
      </c>
      <c r="D776" s="175" t="s">
        <v>134</v>
      </c>
      <c r="E776" s="176" t="s">
        <v>698</v>
      </c>
      <c r="F776" s="177" t="s">
        <v>699</v>
      </c>
      <c r="G776" s="178" t="s">
        <v>137</v>
      </c>
      <c r="H776" s="179">
        <v>50.164999999999999</v>
      </c>
      <c r="I776" s="180"/>
      <c r="J776" s="181">
        <f>ROUND(I776*H776,2)</f>
        <v>0</v>
      </c>
      <c r="K776" s="177" t="s">
        <v>138</v>
      </c>
      <c r="L776" s="41"/>
      <c r="M776" s="182" t="s">
        <v>19</v>
      </c>
      <c r="N776" s="183" t="s">
        <v>43</v>
      </c>
      <c r="O776" s="66"/>
      <c r="P776" s="184">
        <f>O776*H776</f>
        <v>0</v>
      </c>
      <c r="Q776" s="184">
        <v>0.40799999999999997</v>
      </c>
      <c r="R776" s="184">
        <f>Q776*H776</f>
        <v>20.467319999999997</v>
      </c>
      <c r="S776" s="184">
        <v>0</v>
      </c>
      <c r="T776" s="185">
        <f>S776*H776</f>
        <v>0</v>
      </c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R776" s="186" t="s">
        <v>139</v>
      </c>
      <c r="AT776" s="186" t="s">
        <v>134</v>
      </c>
      <c r="AU776" s="186" t="s">
        <v>82</v>
      </c>
      <c r="AY776" s="19" t="s">
        <v>132</v>
      </c>
      <c r="BE776" s="187">
        <f>IF(N776="základní",J776,0)</f>
        <v>0</v>
      </c>
      <c r="BF776" s="187">
        <f>IF(N776="snížená",J776,0)</f>
        <v>0</v>
      </c>
      <c r="BG776" s="187">
        <f>IF(N776="zákl. přenesená",J776,0)</f>
        <v>0</v>
      </c>
      <c r="BH776" s="187">
        <f>IF(N776="sníž. přenesená",J776,0)</f>
        <v>0</v>
      </c>
      <c r="BI776" s="187">
        <f>IF(N776="nulová",J776,0)</f>
        <v>0</v>
      </c>
      <c r="BJ776" s="19" t="s">
        <v>80</v>
      </c>
      <c r="BK776" s="187">
        <f>ROUND(I776*H776,2)</f>
        <v>0</v>
      </c>
      <c r="BL776" s="19" t="s">
        <v>139</v>
      </c>
      <c r="BM776" s="186" t="s">
        <v>700</v>
      </c>
    </row>
    <row r="777" spans="1:65" s="2" customFormat="1" ht="11.25">
      <c r="A777" s="36"/>
      <c r="B777" s="37"/>
      <c r="C777" s="38"/>
      <c r="D777" s="188" t="s">
        <v>141</v>
      </c>
      <c r="E777" s="38"/>
      <c r="F777" s="189" t="s">
        <v>701</v>
      </c>
      <c r="G777" s="38"/>
      <c r="H777" s="38"/>
      <c r="I777" s="190"/>
      <c r="J777" s="38"/>
      <c r="K777" s="38"/>
      <c r="L777" s="41"/>
      <c r="M777" s="191"/>
      <c r="N777" s="192"/>
      <c r="O777" s="66"/>
      <c r="P777" s="66"/>
      <c r="Q777" s="66"/>
      <c r="R777" s="66"/>
      <c r="S777" s="66"/>
      <c r="T777" s="67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T777" s="19" t="s">
        <v>141</v>
      </c>
      <c r="AU777" s="19" t="s">
        <v>82</v>
      </c>
    </row>
    <row r="778" spans="1:65" s="13" customFormat="1" ht="11.25">
      <c r="B778" s="193"/>
      <c r="C778" s="194"/>
      <c r="D778" s="195" t="s">
        <v>143</v>
      </c>
      <c r="E778" s="196" t="s">
        <v>19</v>
      </c>
      <c r="F778" s="197" t="s">
        <v>364</v>
      </c>
      <c r="G778" s="194"/>
      <c r="H778" s="196" t="s">
        <v>19</v>
      </c>
      <c r="I778" s="198"/>
      <c r="J778" s="194"/>
      <c r="K778" s="194"/>
      <c r="L778" s="199"/>
      <c r="M778" s="200"/>
      <c r="N778" s="201"/>
      <c r="O778" s="201"/>
      <c r="P778" s="201"/>
      <c r="Q778" s="201"/>
      <c r="R778" s="201"/>
      <c r="S778" s="201"/>
      <c r="T778" s="202"/>
      <c r="AT778" s="203" t="s">
        <v>143</v>
      </c>
      <c r="AU778" s="203" t="s">
        <v>82</v>
      </c>
      <c r="AV778" s="13" t="s">
        <v>80</v>
      </c>
      <c r="AW778" s="13" t="s">
        <v>34</v>
      </c>
      <c r="AX778" s="13" t="s">
        <v>72</v>
      </c>
      <c r="AY778" s="203" t="s">
        <v>132</v>
      </c>
    </row>
    <row r="779" spans="1:65" s="14" customFormat="1" ht="11.25">
      <c r="B779" s="204"/>
      <c r="C779" s="205"/>
      <c r="D779" s="195" t="s">
        <v>143</v>
      </c>
      <c r="E779" s="206" t="s">
        <v>19</v>
      </c>
      <c r="F779" s="207" t="s">
        <v>702</v>
      </c>
      <c r="G779" s="205"/>
      <c r="H779" s="208">
        <v>49.204999999999998</v>
      </c>
      <c r="I779" s="209"/>
      <c r="J779" s="205"/>
      <c r="K779" s="205"/>
      <c r="L779" s="210"/>
      <c r="M779" s="211"/>
      <c r="N779" s="212"/>
      <c r="O779" s="212"/>
      <c r="P779" s="212"/>
      <c r="Q779" s="212"/>
      <c r="R779" s="212"/>
      <c r="S779" s="212"/>
      <c r="T779" s="213"/>
      <c r="AT779" s="214" t="s">
        <v>143</v>
      </c>
      <c r="AU779" s="214" t="s">
        <v>82</v>
      </c>
      <c r="AV779" s="14" t="s">
        <v>82</v>
      </c>
      <c r="AW779" s="14" t="s">
        <v>34</v>
      </c>
      <c r="AX779" s="14" t="s">
        <v>72</v>
      </c>
      <c r="AY779" s="214" t="s">
        <v>132</v>
      </c>
    </row>
    <row r="780" spans="1:65" s="16" customFormat="1" ht="11.25">
      <c r="B780" s="226"/>
      <c r="C780" s="227"/>
      <c r="D780" s="195" t="s">
        <v>143</v>
      </c>
      <c r="E780" s="228" t="s">
        <v>19</v>
      </c>
      <c r="F780" s="229" t="s">
        <v>192</v>
      </c>
      <c r="G780" s="227"/>
      <c r="H780" s="230">
        <v>49.204999999999998</v>
      </c>
      <c r="I780" s="231"/>
      <c r="J780" s="227"/>
      <c r="K780" s="227"/>
      <c r="L780" s="232"/>
      <c r="M780" s="233"/>
      <c r="N780" s="234"/>
      <c r="O780" s="234"/>
      <c r="P780" s="234"/>
      <c r="Q780" s="234"/>
      <c r="R780" s="234"/>
      <c r="S780" s="234"/>
      <c r="T780" s="235"/>
      <c r="AT780" s="236" t="s">
        <v>143</v>
      </c>
      <c r="AU780" s="236" t="s">
        <v>82</v>
      </c>
      <c r="AV780" s="16" t="s">
        <v>156</v>
      </c>
      <c r="AW780" s="16" t="s">
        <v>34</v>
      </c>
      <c r="AX780" s="16" t="s">
        <v>72</v>
      </c>
      <c r="AY780" s="236" t="s">
        <v>132</v>
      </c>
    </row>
    <row r="781" spans="1:65" s="13" customFormat="1" ht="11.25">
      <c r="B781" s="193"/>
      <c r="C781" s="194"/>
      <c r="D781" s="195" t="s">
        <v>143</v>
      </c>
      <c r="E781" s="196" t="s">
        <v>19</v>
      </c>
      <c r="F781" s="197" t="s">
        <v>334</v>
      </c>
      <c r="G781" s="194"/>
      <c r="H781" s="196" t="s">
        <v>19</v>
      </c>
      <c r="I781" s="198"/>
      <c r="J781" s="194"/>
      <c r="K781" s="194"/>
      <c r="L781" s="199"/>
      <c r="M781" s="200"/>
      <c r="N781" s="201"/>
      <c r="O781" s="201"/>
      <c r="P781" s="201"/>
      <c r="Q781" s="201"/>
      <c r="R781" s="201"/>
      <c r="S781" s="201"/>
      <c r="T781" s="202"/>
      <c r="AT781" s="203" t="s">
        <v>143</v>
      </c>
      <c r="AU781" s="203" t="s">
        <v>82</v>
      </c>
      <c r="AV781" s="13" t="s">
        <v>80</v>
      </c>
      <c r="AW781" s="13" t="s">
        <v>34</v>
      </c>
      <c r="AX781" s="13" t="s">
        <v>72</v>
      </c>
      <c r="AY781" s="203" t="s">
        <v>132</v>
      </c>
    </row>
    <row r="782" spans="1:65" s="13" customFormat="1" ht="11.25">
      <c r="B782" s="193"/>
      <c r="C782" s="194"/>
      <c r="D782" s="195" t="s">
        <v>143</v>
      </c>
      <c r="E782" s="196" t="s">
        <v>19</v>
      </c>
      <c r="F782" s="197" t="s">
        <v>689</v>
      </c>
      <c r="G782" s="194"/>
      <c r="H782" s="196" t="s">
        <v>19</v>
      </c>
      <c r="I782" s="198"/>
      <c r="J782" s="194"/>
      <c r="K782" s="194"/>
      <c r="L782" s="199"/>
      <c r="M782" s="200"/>
      <c r="N782" s="201"/>
      <c r="O782" s="201"/>
      <c r="P782" s="201"/>
      <c r="Q782" s="201"/>
      <c r="R782" s="201"/>
      <c r="S782" s="201"/>
      <c r="T782" s="202"/>
      <c r="AT782" s="203" t="s">
        <v>143</v>
      </c>
      <c r="AU782" s="203" t="s">
        <v>82</v>
      </c>
      <c r="AV782" s="13" t="s">
        <v>80</v>
      </c>
      <c r="AW782" s="13" t="s">
        <v>34</v>
      </c>
      <c r="AX782" s="13" t="s">
        <v>72</v>
      </c>
      <c r="AY782" s="203" t="s">
        <v>132</v>
      </c>
    </row>
    <row r="783" spans="1:65" s="13" customFormat="1" ht="11.25">
      <c r="B783" s="193"/>
      <c r="C783" s="194"/>
      <c r="D783" s="195" t="s">
        <v>143</v>
      </c>
      <c r="E783" s="196" t="s">
        <v>19</v>
      </c>
      <c r="F783" s="197" t="s">
        <v>703</v>
      </c>
      <c r="G783" s="194"/>
      <c r="H783" s="196" t="s">
        <v>19</v>
      </c>
      <c r="I783" s="198"/>
      <c r="J783" s="194"/>
      <c r="K783" s="194"/>
      <c r="L783" s="199"/>
      <c r="M783" s="200"/>
      <c r="N783" s="201"/>
      <c r="O783" s="201"/>
      <c r="P783" s="201"/>
      <c r="Q783" s="201"/>
      <c r="R783" s="201"/>
      <c r="S783" s="201"/>
      <c r="T783" s="202"/>
      <c r="AT783" s="203" t="s">
        <v>143</v>
      </c>
      <c r="AU783" s="203" t="s">
        <v>82</v>
      </c>
      <c r="AV783" s="13" t="s">
        <v>80</v>
      </c>
      <c r="AW783" s="13" t="s">
        <v>34</v>
      </c>
      <c r="AX783" s="13" t="s">
        <v>72</v>
      </c>
      <c r="AY783" s="203" t="s">
        <v>132</v>
      </c>
    </row>
    <row r="784" spans="1:65" s="14" customFormat="1" ht="11.25">
      <c r="B784" s="204"/>
      <c r="C784" s="205"/>
      <c r="D784" s="195" t="s">
        <v>143</v>
      </c>
      <c r="E784" s="206" t="s">
        <v>19</v>
      </c>
      <c r="F784" s="207" t="s">
        <v>704</v>
      </c>
      <c r="G784" s="205"/>
      <c r="H784" s="208">
        <v>0.96</v>
      </c>
      <c r="I784" s="209"/>
      <c r="J784" s="205"/>
      <c r="K784" s="205"/>
      <c r="L784" s="210"/>
      <c r="M784" s="211"/>
      <c r="N784" s="212"/>
      <c r="O784" s="212"/>
      <c r="P784" s="212"/>
      <c r="Q784" s="212"/>
      <c r="R784" s="212"/>
      <c r="S784" s="212"/>
      <c r="T784" s="213"/>
      <c r="AT784" s="214" t="s">
        <v>143</v>
      </c>
      <c r="AU784" s="214" t="s">
        <v>82</v>
      </c>
      <c r="AV784" s="14" t="s">
        <v>82</v>
      </c>
      <c r="AW784" s="14" t="s">
        <v>34</v>
      </c>
      <c r="AX784" s="14" t="s">
        <v>72</v>
      </c>
      <c r="AY784" s="214" t="s">
        <v>132</v>
      </c>
    </row>
    <row r="785" spans="1:65" s="16" customFormat="1" ht="11.25">
      <c r="B785" s="226"/>
      <c r="C785" s="227"/>
      <c r="D785" s="195" t="s">
        <v>143</v>
      </c>
      <c r="E785" s="228" t="s">
        <v>19</v>
      </c>
      <c r="F785" s="229" t="s">
        <v>192</v>
      </c>
      <c r="G785" s="227"/>
      <c r="H785" s="230">
        <v>0.96</v>
      </c>
      <c r="I785" s="231"/>
      <c r="J785" s="227"/>
      <c r="K785" s="227"/>
      <c r="L785" s="232"/>
      <c r="M785" s="233"/>
      <c r="N785" s="234"/>
      <c r="O785" s="234"/>
      <c r="P785" s="234"/>
      <c r="Q785" s="234"/>
      <c r="R785" s="234"/>
      <c r="S785" s="234"/>
      <c r="T785" s="235"/>
      <c r="AT785" s="236" t="s">
        <v>143</v>
      </c>
      <c r="AU785" s="236" t="s">
        <v>82</v>
      </c>
      <c r="AV785" s="16" t="s">
        <v>156</v>
      </c>
      <c r="AW785" s="16" t="s">
        <v>34</v>
      </c>
      <c r="AX785" s="16" t="s">
        <v>72</v>
      </c>
      <c r="AY785" s="236" t="s">
        <v>132</v>
      </c>
    </row>
    <row r="786" spans="1:65" s="15" customFormat="1" ht="11.25">
      <c r="B786" s="215"/>
      <c r="C786" s="216"/>
      <c r="D786" s="195" t="s">
        <v>143</v>
      </c>
      <c r="E786" s="217" t="s">
        <v>19</v>
      </c>
      <c r="F786" s="218" t="s">
        <v>150</v>
      </c>
      <c r="G786" s="216"/>
      <c r="H786" s="219">
        <v>50.164999999999999</v>
      </c>
      <c r="I786" s="220"/>
      <c r="J786" s="216"/>
      <c r="K786" s="216"/>
      <c r="L786" s="221"/>
      <c r="M786" s="222"/>
      <c r="N786" s="223"/>
      <c r="O786" s="223"/>
      <c r="P786" s="223"/>
      <c r="Q786" s="223"/>
      <c r="R786" s="223"/>
      <c r="S786" s="223"/>
      <c r="T786" s="224"/>
      <c r="AT786" s="225" t="s">
        <v>143</v>
      </c>
      <c r="AU786" s="225" t="s">
        <v>82</v>
      </c>
      <c r="AV786" s="15" t="s">
        <v>139</v>
      </c>
      <c r="AW786" s="15" t="s">
        <v>34</v>
      </c>
      <c r="AX786" s="15" t="s">
        <v>80</v>
      </c>
      <c r="AY786" s="225" t="s">
        <v>132</v>
      </c>
    </row>
    <row r="787" spans="1:65" s="2" customFormat="1" ht="44.25" customHeight="1">
      <c r="A787" s="36"/>
      <c r="B787" s="37"/>
      <c r="C787" s="175" t="s">
        <v>705</v>
      </c>
      <c r="D787" s="175" t="s">
        <v>134</v>
      </c>
      <c r="E787" s="176" t="s">
        <v>706</v>
      </c>
      <c r="F787" s="177" t="s">
        <v>707</v>
      </c>
      <c r="G787" s="178" t="s">
        <v>137</v>
      </c>
      <c r="H787" s="179">
        <v>152.19</v>
      </c>
      <c r="I787" s="180"/>
      <c r="J787" s="181">
        <f>ROUND(I787*H787,2)</f>
        <v>0</v>
      </c>
      <c r="K787" s="177" t="s">
        <v>138</v>
      </c>
      <c r="L787" s="41"/>
      <c r="M787" s="182" t="s">
        <v>19</v>
      </c>
      <c r="N787" s="183" t="s">
        <v>43</v>
      </c>
      <c r="O787" s="66"/>
      <c r="P787" s="184">
        <f>O787*H787</f>
        <v>0</v>
      </c>
      <c r="Q787" s="184">
        <v>8.9219999999999994E-2</v>
      </c>
      <c r="R787" s="184">
        <f>Q787*H787</f>
        <v>13.578391799999999</v>
      </c>
      <c r="S787" s="184">
        <v>0</v>
      </c>
      <c r="T787" s="185">
        <f>S787*H787</f>
        <v>0</v>
      </c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R787" s="186" t="s">
        <v>139</v>
      </c>
      <c r="AT787" s="186" t="s">
        <v>134</v>
      </c>
      <c r="AU787" s="186" t="s">
        <v>82</v>
      </c>
      <c r="AY787" s="19" t="s">
        <v>132</v>
      </c>
      <c r="BE787" s="187">
        <f>IF(N787="základní",J787,0)</f>
        <v>0</v>
      </c>
      <c r="BF787" s="187">
        <f>IF(N787="snížená",J787,0)</f>
        <v>0</v>
      </c>
      <c r="BG787" s="187">
        <f>IF(N787="zákl. přenesená",J787,0)</f>
        <v>0</v>
      </c>
      <c r="BH787" s="187">
        <f>IF(N787="sníž. přenesená",J787,0)</f>
        <v>0</v>
      </c>
      <c r="BI787" s="187">
        <f>IF(N787="nulová",J787,0)</f>
        <v>0</v>
      </c>
      <c r="BJ787" s="19" t="s">
        <v>80</v>
      </c>
      <c r="BK787" s="187">
        <f>ROUND(I787*H787,2)</f>
        <v>0</v>
      </c>
      <c r="BL787" s="19" t="s">
        <v>139</v>
      </c>
      <c r="BM787" s="186" t="s">
        <v>708</v>
      </c>
    </row>
    <row r="788" spans="1:65" s="2" customFormat="1" ht="11.25">
      <c r="A788" s="36"/>
      <c r="B788" s="37"/>
      <c r="C788" s="38"/>
      <c r="D788" s="188" t="s">
        <v>141</v>
      </c>
      <c r="E788" s="38"/>
      <c r="F788" s="189" t="s">
        <v>709</v>
      </c>
      <c r="G788" s="38"/>
      <c r="H788" s="38"/>
      <c r="I788" s="190"/>
      <c r="J788" s="38"/>
      <c r="K788" s="38"/>
      <c r="L788" s="41"/>
      <c r="M788" s="191"/>
      <c r="N788" s="192"/>
      <c r="O788" s="66"/>
      <c r="P788" s="66"/>
      <c r="Q788" s="66"/>
      <c r="R788" s="66"/>
      <c r="S788" s="66"/>
      <c r="T788" s="67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T788" s="19" t="s">
        <v>141</v>
      </c>
      <c r="AU788" s="19" t="s">
        <v>82</v>
      </c>
    </row>
    <row r="789" spans="1:65" s="13" customFormat="1" ht="11.25">
      <c r="B789" s="193"/>
      <c r="C789" s="194"/>
      <c r="D789" s="195" t="s">
        <v>143</v>
      </c>
      <c r="E789" s="196" t="s">
        <v>19</v>
      </c>
      <c r="F789" s="197" t="s">
        <v>364</v>
      </c>
      <c r="G789" s="194"/>
      <c r="H789" s="196" t="s">
        <v>19</v>
      </c>
      <c r="I789" s="198"/>
      <c r="J789" s="194"/>
      <c r="K789" s="194"/>
      <c r="L789" s="199"/>
      <c r="M789" s="200"/>
      <c r="N789" s="201"/>
      <c r="O789" s="201"/>
      <c r="P789" s="201"/>
      <c r="Q789" s="201"/>
      <c r="R789" s="201"/>
      <c r="S789" s="201"/>
      <c r="T789" s="202"/>
      <c r="AT789" s="203" t="s">
        <v>143</v>
      </c>
      <c r="AU789" s="203" t="s">
        <v>82</v>
      </c>
      <c r="AV789" s="13" t="s">
        <v>80</v>
      </c>
      <c r="AW789" s="13" t="s">
        <v>34</v>
      </c>
      <c r="AX789" s="13" t="s">
        <v>72</v>
      </c>
      <c r="AY789" s="203" t="s">
        <v>132</v>
      </c>
    </row>
    <row r="790" spans="1:65" s="13" customFormat="1" ht="11.25">
      <c r="B790" s="193"/>
      <c r="C790" s="194"/>
      <c r="D790" s="195" t="s">
        <v>143</v>
      </c>
      <c r="E790" s="196" t="s">
        <v>19</v>
      </c>
      <c r="F790" s="197" t="s">
        <v>272</v>
      </c>
      <c r="G790" s="194"/>
      <c r="H790" s="196" t="s">
        <v>19</v>
      </c>
      <c r="I790" s="198"/>
      <c r="J790" s="194"/>
      <c r="K790" s="194"/>
      <c r="L790" s="199"/>
      <c r="M790" s="200"/>
      <c r="N790" s="201"/>
      <c r="O790" s="201"/>
      <c r="P790" s="201"/>
      <c r="Q790" s="201"/>
      <c r="R790" s="201"/>
      <c r="S790" s="201"/>
      <c r="T790" s="202"/>
      <c r="AT790" s="203" t="s">
        <v>143</v>
      </c>
      <c r="AU790" s="203" t="s">
        <v>82</v>
      </c>
      <c r="AV790" s="13" t="s">
        <v>80</v>
      </c>
      <c r="AW790" s="13" t="s">
        <v>34</v>
      </c>
      <c r="AX790" s="13" t="s">
        <v>72</v>
      </c>
      <c r="AY790" s="203" t="s">
        <v>132</v>
      </c>
    </row>
    <row r="791" spans="1:65" s="13" customFormat="1" ht="11.25">
      <c r="B791" s="193"/>
      <c r="C791" s="194"/>
      <c r="D791" s="195" t="s">
        <v>143</v>
      </c>
      <c r="E791" s="196" t="s">
        <v>19</v>
      </c>
      <c r="F791" s="197" t="s">
        <v>687</v>
      </c>
      <c r="G791" s="194"/>
      <c r="H791" s="196" t="s">
        <v>19</v>
      </c>
      <c r="I791" s="198"/>
      <c r="J791" s="194"/>
      <c r="K791" s="194"/>
      <c r="L791" s="199"/>
      <c r="M791" s="200"/>
      <c r="N791" s="201"/>
      <c r="O791" s="201"/>
      <c r="P791" s="201"/>
      <c r="Q791" s="201"/>
      <c r="R791" s="201"/>
      <c r="S791" s="201"/>
      <c r="T791" s="202"/>
      <c r="AT791" s="203" t="s">
        <v>143</v>
      </c>
      <c r="AU791" s="203" t="s">
        <v>82</v>
      </c>
      <c r="AV791" s="13" t="s">
        <v>80</v>
      </c>
      <c r="AW791" s="13" t="s">
        <v>34</v>
      </c>
      <c r="AX791" s="13" t="s">
        <v>72</v>
      </c>
      <c r="AY791" s="203" t="s">
        <v>132</v>
      </c>
    </row>
    <row r="792" spans="1:65" s="14" customFormat="1" ht="11.25">
      <c r="B792" s="204"/>
      <c r="C792" s="205"/>
      <c r="D792" s="195" t="s">
        <v>143</v>
      </c>
      <c r="E792" s="206" t="s">
        <v>19</v>
      </c>
      <c r="F792" s="207" t="s">
        <v>688</v>
      </c>
      <c r="G792" s="205"/>
      <c r="H792" s="208">
        <v>141.87700000000001</v>
      </c>
      <c r="I792" s="209"/>
      <c r="J792" s="205"/>
      <c r="K792" s="205"/>
      <c r="L792" s="210"/>
      <c r="M792" s="211"/>
      <c r="N792" s="212"/>
      <c r="O792" s="212"/>
      <c r="P792" s="212"/>
      <c r="Q792" s="212"/>
      <c r="R792" s="212"/>
      <c r="S792" s="212"/>
      <c r="T792" s="213"/>
      <c r="AT792" s="214" t="s">
        <v>143</v>
      </c>
      <c r="AU792" s="214" t="s">
        <v>82</v>
      </c>
      <c r="AV792" s="14" t="s">
        <v>82</v>
      </c>
      <c r="AW792" s="14" t="s">
        <v>34</v>
      </c>
      <c r="AX792" s="14" t="s">
        <v>72</v>
      </c>
      <c r="AY792" s="214" t="s">
        <v>132</v>
      </c>
    </row>
    <row r="793" spans="1:65" s="16" customFormat="1" ht="11.25">
      <c r="B793" s="226"/>
      <c r="C793" s="227"/>
      <c r="D793" s="195" t="s">
        <v>143</v>
      </c>
      <c r="E793" s="228" t="s">
        <v>19</v>
      </c>
      <c r="F793" s="229" t="s">
        <v>192</v>
      </c>
      <c r="G793" s="227"/>
      <c r="H793" s="230">
        <v>141.87700000000001</v>
      </c>
      <c r="I793" s="231"/>
      <c r="J793" s="227"/>
      <c r="K793" s="227"/>
      <c r="L793" s="232"/>
      <c r="M793" s="233"/>
      <c r="N793" s="234"/>
      <c r="O793" s="234"/>
      <c r="P793" s="234"/>
      <c r="Q793" s="234"/>
      <c r="R793" s="234"/>
      <c r="S793" s="234"/>
      <c r="T793" s="235"/>
      <c r="AT793" s="236" t="s">
        <v>143</v>
      </c>
      <c r="AU793" s="236" t="s">
        <v>82</v>
      </c>
      <c r="AV793" s="16" t="s">
        <v>156</v>
      </c>
      <c r="AW793" s="16" t="s">
        <v>34</v>
      </c>
      <c r="AX793" s="16" t="s">
        <v>72</v>
      </c>
      <c r="AY793" s="236" t="s">
        <v>132</v>
      </c>
    </row>
    <row r="794" spans="1:65" s="13" customFormat="1" ht="11.25">
      <c r="B794" s="193"/>
      <c r="C794" s="194"/>
      <c r="D794" s="195" t="s">
        <v>143</v>
      </c>
      <c r="E794" s="196" t="s">
        <v>19</v>
      </c>
      <c r="F794" s="197" t="s">
        <v>334</v>
      </c>
      <c r="G794" s="194"/>
      <c r="H794" s="196" t="s">
        <v>19</v>
      </c>
      <c r="I794" s="198"/>
      <c r="J794" s="194"/>
      <c r="K794" s="194"/>
      <c r="L794" s="199"/>
      <c r="M794" s="200"/>
      <c r="N794" s="201"/>
      <c r="O794" s="201"/>
      <c r="P794" s="201"/>
      <c r="Q794" s="201"/>
      <c r="R794" s="201"/>
      <c r="S794" s="201"/>
      <c r="T794" s="202"/>
      <c r="AT794" s="203" t="s">
        <v>143</v>
      </c>
      <c r="AU794" s="203" t="s">
        <v>82</v>
      </c>
      <c r="AV794" s="13" t="s">
        <v>80</v>
      </c>
      <c r="AW794" s="13" t="s">
        <v>34</v>
      </c>
      <c r="AX794" s="13" t="s">
        <v>72</v>
      </c>
      <c r="AY794" s="203" t="s">
        <v>132</v>
      </c>
    </row>
    <row r="795" spans="1:65" s="13" customFormat="1" ht="11.25">
      <c r="B795" s="193"/>
      <c r="C795" s="194"/>
      <c r="D795" s="195" t="s">
        <v>143</v>
      </c>
      <c r="E795" s="196" t="s">
        <v>19</v>
      </c>
      <c r="F795" s="197" t="s">
        <v>689</v>
      </c>
      <c r="G795" s="194"/>
      <c r="H795" s="196" t="s">
        <v>19</v>
      </c>
      <c r="I795" s="198"/>
      <c r="J795" s="194"/>
      <c r="K795" s="194"/>
      <c r="L795" s="199"/>
      <c r="M795" s="200"/>
      <c r="N795" s="201"/>
      <c r="O795" s="201"/>
      <c r="P795" s="201"/>
      <c r="Q795" s="201"/>
      <c r="R795" s="201"/>
      <c r="S795" s="201"/>
      <c r="T795" s="202"/>
      <c r="AT795" s="203" t="s">
        <v>143</v>
      </c>
      <c r="AU795" s="203" t="s">
        <v>82</v>
      </c>
      <c r="AV795" s="13" t="s">
        <v>80</v>
      </c>
      <c r="AW795" s="13" t="s">
        <v>34</v>
      </c>
      <c r="AX795" s="13" t="s">
        <v>72</v>
      </c>
      <c r="AY795" s="203" t="s">
        <v>132</v>
      </c>
    </row>
    <row r="796" spans="1:65" s="13" customFormat="1" ht="11.25">
      <c r="B796" s="193"/>
      <c r="C796" s="194"/>
      <c r="D796" s="195" t="s">
        <v>143</v>
      </c>
      <c r="E796" s="196" t="s">
        <v>19</v>
      </c>
      <c r="F796" s="197" t="s">
        <v>690</v>
      </c>
      <c r="G796" s="194"/>
      <c r="H796" s="196" t="s">
        <v>19</v>
      </c>
      <c r="I796" s="198"/>
      <c r="J796" s="194"/>
      <c r="K796" s="194"/>
      <c r="L796" s="199"/>
      <c r="M796" s="200"/>
      <c r="N796" s="201"/>
      <c r="O796" s="201"/>
      <c r="P796" s="201"/>
      <c r="Q796" s="201"/>
      <c r="R796" s="201"/>
      <c r="S796" s="201"/>
      <c r="T796" s="202"/>
      <c r="AT796" s="203" t="s">
        <v>143</v>
      </c>
      <c r="AU796" s="203" t="s">
        <v>82</v>
      </c>
      <c r="AV796" s="13" t="s">
        <v>80</v>
      </c>
      <c r="AW796" s="13" t="s">
        <v>34</v>
      </c>
      <c r="AX796" s="13" t="s">
        <v>72</v>
      </c>
      <c r="AY796" s="203" t="s">
        <v>132</v>
      </c>
    </row>
    <row r="797" spans="1:65" s="14" customFormat="1" ht="11.25">
      <c r="B797" s="204"/>
      <c r="C797" s="205"/>
      <c r="D797" s="195" t="s">
        <v>143</v>
      </c>
      <c r="E797" s="206" t="s">
        <v>19</v>
      </c>
      <c r="F797" s="207" t="s">
        <v>710</v>
      </c>
      <c r="G797" s="205"/>
      <c r="H797" s="208">
        <v>10.313000000000001</v>
      </c>
      <c r="I797" s="209"/>
      <c r="J797" s="205"/>
      <c r="K797" s="205"/>
      <c r="L797" s="210"/>
      <c r="M797" s="211"/>
      <c r="N797" s="212"/>
      <c r="O797" s="212"/>
      <c r="P797" s="212"/>
      <c r="Q797" s="212"/>
      <c r="R797" s="212"/>
      <c r="S797" s="212"/>
      <c r="T797" s="213"/>
      <c r="AT797" s="214" t="s">
        <v>143</v>
      </c>
      <c r="AU797" s="214" t="s">
        <v>82</v>
      </c>
      <c r="AV797" s="14" t="s">
        <v>82</v>
      </c>
      <c r="AW797" s="14" t="s">
        <v>34</v>
      </c>
      <c r="AX797" s="14" t="s">
        <v>72</v>
      </c>
      <c r="AY797" s="214" t="s">
        <v>132</v>
      </c>
    </row>
    <row r="798" spans="1:65" s="16" customFormat="1" ht="11.25">
      <c r="B798" s="226"/>
      <c r="C798" s="227"/>
      <c r="D798" s="195" t="s">
        <v>143</v>
      </c>
      <c r="E798" s="228" t="s">
        <v>19</v>
      </c>
      <c r="F798" s="229" t="s">
        <v>192</v>
      </c>
      <c r="G798" s="227"/>
      <c r="H798" s="230">
        <v>10.313000000000001</v>
      </c>
      <c r="I798" s="231"/>
      <c r="J798" s="227"/>
      <c r="K798" s="227"/>
      <c r="L798" s="232"/>
      <c r="M798" s="233"/>
      <c r="N798" s="234"/>
      <c r="O798" s="234"/>
      <c r="P798" s="234"/>
      <c r="Q798" s="234"/>
      <c r="R798" s="234"/>
      <c r="S798" s="234"/>
      <c r="T798" s="235"/>
      <c r="AT798" s="236" t="s">
        <v>143</v>
      </c>
      <c r="AU798" s="236" t="s">
        <v>82</v>
      </c>
      <c r="AV798" s="16" t="s">
        <v>156</v>
      </c>
      <c r="AW798" s="16" t="s">
        <v>34</v>
      </c>
      <c r="AX798" s="16" t="s">
        <v>72</v>
      </c>
      <c r="AY798" s="236" t="s">
        <v>132</v>
      </c>
    </row>
    <row r="799" spans="1:65" s="15" customFormat="1" ht="11.25">
      <c r="B799" s="215"/>
      <c r="C799" s="216"/>
      <c r="D799" s="195" t="s">
        <v>143</v>
      </c>
      <c r="E799" s="217" t="s">
        <v>19</v>
      </c>
      <c r="F799" s="218" t="s">
        <v>150</v>
      </c>
      <c r="G799" s="216"/>
      <c r="H799" s="219">
        <v>152.19</v>
      </c>
      <c r="I799" s="220"/>
      <c r="J799" s="216"/>
      <c r="K799" s="216"/>
      <c r="L799" s="221"/>
      <c r="M799" s="222"/>
      <c r="N799" s="223"/>
      <c r="O799" s="223"/>
      <c r="P799" s="223"/>
      <c r="Q799" s="223"/>
      <c r="R799" s="223"/>
      <c r="S799" s="223"/>
      <c r="T799" s="224"/>
      <c r="AT799" s="225" t="s">
        <v>143</v>
      </c>
      <c r="AU799" s="225" t="s">
        <v>82</v>
      </c>
      <c r="AV799" s="15" t="s">
        <v>139</v>
      </c>
      <c r="AW799" s="15" t="s">
        <v>34</v>
      </c>
      <c r="AX799" s="15" t="s">
        <v>80</v>
      </c>
      <c r="AY799" s="225" t="s">
        <v>132</v>
      </c>
    </row>
    <row r="800" spans="1:65" s="2" customFormat="1" ht="16.5" customHeight="1">
      <c r="A800" s="36"/>
      <c r="B800" s="37"/>
      <c r="C800" s="237" t="s">
        <v>711</v>
      </c>
      <c r="D800" s="237" t="s">
        <v>282</v>
      </c>
      <c r="E800" s="238" t="s">
        <v>712</v>
      </c>
      <c r="F800" s="239" t="s">
        <v>713</v>
      </c>
      <c r="G800" s="240" t="s">
        <v>137</v>
      </c>
      <c r="H800" s="241">
        <v>167.40899999999999</v>
      </c>
      <c r="I800" s="242"/>
      <c r="J800" s="243">
        <f>ROUND(I800*H800,2)</f>
        <v>0</v>
      </c>
      <c r="K800" s="239" t="s">
        <v>138</v>
      </c>
      <c r="L800" s="244"/>
      <c r="M800" s="245" t="s">
        <v>19</v>
      </c>
      <c r="N800" s="246" t="s">
        <v>43</v>
      </c>
      <c r="O800" s="66"/>
      <c r="P800" s="184">
        <f>O800*H800</f>
        <v>0</v>
      </c>
      <c r="Q800" s="184">
        <v>0.113</v>
      </c>
      <c r="R800" s="184">
        <f>Q800*H800</f>
        <v>18.917217000000001</v>
      </c>
      <c r="S800" s="184">
        <v>0</v>
      </c>
      <c r="T800" s="185">
        <f>S800*H800</f>
        <v>0</v>
      </c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R800" s="186" t="s">
        <v>196</v>
      </c>
      <c r="AT800" s="186" t="s">
        <v>282</v>
      </c>
      <c r="AU800" s="186" t="s">
        <v>82</v>
      </c>
      <c r="AY800" s="19" t="s">
        <v>132</v>
      </c>
      <c r="BE800" s="187">
        <f>IF(N800="základní",J800,0)</f>
        <v>0</v>
      </c>
      <c r="BF800" s="187">
        <f>IF(N800="snížená",J800,0)</f>
        <v>0</v>
      </c>
      <c r="BG800" s="187">
        <f>IF(N800="zákl. přenesená",J800,0)</f>
        <v>0</v>
      </c>
      <c r="BH800" s="187">
        <f>IF(N800="sníž. přenesená",J800,0)</f>
        <v>0</v>
      </c>
      <c r="BI800" s="187">
        <f>IF(N800="nulová",J800,0)</f>
        <v>0</v>
      </c>
      <c r="BJ800" s="19" t="s">
        <v>80</v>
      </c>
      <c r="BK800" s="187">
        <f>ROUND(I800*H800,2)</f>
        <v>0</v>
      </c>
      <c r="BL800" s="19" t="s">
        <v>139</v>
      </c>
      <c r="BM800" s="186" t="s">
        <v>714</v>
      </c>
    </row>
    <row r="801" spans="1:65" s="14" customFormat="1" ht="11.25">
      <c r="B801" s="204"/>
      <c r="C801" s="205"/>
      <c r="D801" s="195" t="s">
        <v>143</v>
      </c>
      <c r="E801" s="206" t="s">
        <v>19</v>
      </c>
      <c r="F801" s="207" t="s">
        <v>715</v>
      </c>
      <c r="G801" s="205"/>
      <c r="H801" s="208">
        <v>167.40899999999999</v>
      </c>
      <c r="I801" s="209"/>
      <c r="J801" s="205"/>
      <c r="K801" s="205"/>
      <c r="L801" s="210"/>
      <c r="M801" s="211"/>
      <c r="N801" s="212"/>
      <c r="O801" s="212"/>
      <c r="P801" s="212"/>
      <c r="Q801" s="212"/>
      <c r="R801" s="212"/>
      <c r="S801" s="212"/>
      <c r="T801" s="213"/>
      <c r="AT801" s="214" t="s">
        <v>143</v>
      </c>
      <c r="AU801" s="214" t="s">
        <v>82</v>
      </c>
      <c r="AV801" s="14" t="s">
        <v>82</v>
      </c>
      <c r="AW801" s="14" t="s">
        <v>34</v>
      </c>
      <c r="AX801" s="14" t="s">
        <v>80</v>
      </c>
      <c r="AY801" s="214" t="s">
        <v>132</v>
      </c>
    </row>
    <row r="802" spans="1:65" s="2" customFormat="1" ht="37.9" customHeight="1">
      <c r="A802" s="36"/>
      <c r="B802" s="37"/>
      <c r="C802" s="175" t="s">
        <v>716</v>
      </c>
      <c r="D802" s="175" t="s">
        <v>134</v>
      </c>
      <c r="E802" s="176" t="s">
        <v>717</v>
      </c>
      <c r="F802" s="177" t="s">
        <v>718</v>
      </c>
      <c r="G802" s="178" t="s">
        <v>137</v>
      </c>
      <c r="H802" s="179">
        <v>14.88</v>
      </c>
      <c r="I802" s="180"/>
      <c r="J802" s="181">
        <f>ROUND(I802*H802,2)</f>
        <v>0</v>
      </c>
      <c r="K802" s="177" t="s">
        <v>138</v>
      </c>
      <c r="L802" s="41"/>
      <c r="M802" s="182" t="s">
        <v>19</v>
      </c>
      <c r="N802" s="183" t="s">
        <v>43</v>
      </c>
      <c r="O802" s="66"/>
      <c r="P802" s="184">
        <f>O802*H802</f>
        <v>0</v>
      </c>
      <c r="Q802" s="184">
        <v>0.10100000000000001</v>
      </c>
      <c r="R802" s="184">
        <f>Q802*H802</f>
        <v>1.5028800000000002</v>
      </c>
      <c r="S802" s="184">
        <v>0</v>
      </c>
      <c r="T802" s="185">
        <f>S802*H802</f>
        <v>0</v>
      </c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R802" s="186" t="s">
        <v>139</v>
      </c>
      <c r="AT802" s="186" t="s">
        <v>134</v>
      </c>
      <c r="AU802" s="186" t="s">
        <v>82</v>
      </c>
      <c r="AY802" s="19" t="s">
        <v>132</v>
      </c>
      <c r="BE802" s="187">
        <f>IF(N802="základní",J802,0)</f>
        <v>0</v>
      </c>
      <c r="BF802" s="187">
        <f>IF(N802="snížená",J802,0)</f>
        <v>0</v>
      </c>
      <c r="BG802" s="187">
        <f>IF(N802="zákl. přenesená",J802,0)</f>
        <v>0</v>
      </c>
      <c r="BH802" s="187">
        <f>IF(N802="sníž. přenesená",J802,0)</f>
        <v>0</v>
      </c>
      <c r="BI802" s="187">
        <f>IF(N802="nulová",J802,0)</f>
        <v>0</v>
      </c>
      <c r="BJ802" s="19" t="s">
        <v>80</v>
      </c>
      <c r="BK802" s="187">
        <f>ROUND(I802*H802,2)</f>
        <v>0</v>
      </c>
      <c r="BL802" s="19" t="s">
        <v>139</v>
      </c>
      <c r="BM802" s="186" t="s">
        <v>719</v>
      </c>
    </row>
    <row r="803" spans="1:65" s="2" customFormat="1" ht="11.25">
      <c r="A803" s="36"/>
      <c r="B803" s="37"/>
      <c r="C803" s="38"/>
      <c r="D803" s="188" t="s">
        <v>141</v>
      </c>
      <c r="E803" s="38"/>
      <c r="F803" s="189" t="s">
        <v>720</v>
      </c>
      <c r="G803" s="38"/>
      <c r="H803" s="38"/>
      <c r="I803" s="190"/>
      <c r="J803" s="38"/>
      <c r="K803" s="38"/>
      <c r="L803" s="41"/>
      <c r="M803" s="191"/>
      <c r="N803" s="192"/>
      <c r="O803" s="66"/>
      <c r="P803" s="66"/>
      <c r="Q803" s="66"/>
      <c r="R803" s="66"/>
      <c r="S803" s="66"/>
      <c r="T803" s="67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T803" s="19" t="s">
        <v>141</v>
      </c>
      <c r="AU803" s="19" t="s">
        <v>82</v>
      </c>
    </row>
    <row r="804" spans="1:65" s="13" customFormat="1" ht="11.25">
      <c r="B804" s="193"/>
      <c r="C804" s="194"/>
      <c r="D804" s="195" t="s">
        <v>143</v>
      </c>
      <c r="E804" s="196" t="s">
        <v>19</v>
      </c>
      <c r="F804" s="197" t="s">
        <v>144</v>
      </c>
      <c r="G804" s="194"/>
      <c r="H804" s="196" t="s">
        <v>19</v>
      </c>
      <c r="I804" s="198"/>
      <c r="J804" s="194"/>
      <c r="K804" s="194"/>
      <c r="L804" s="199"/>
      <c r="M804" s="200"/>
      <c r="N804" s="201"/>
      <c r="O804" s="201"/>
      <c r="P804" s="201"/>
      <c r="Q804" s="201"/>
      <c r="R804" s="201"/>
      <c r="S804" s="201"/>
      <c r="T804" s="202"/>
      <c r="AT804" s="203" t="s">
        <v>143</v>
      </c>
      <c r="AU804" s="203" t="s">
        <v>82</v>
      </c>
      <c r="AV804" s="13" t="s">
        <v>80</v>
      </c>
      <c r="AW804" s="13" t="s">
        <v>34</v>
      </c>
      <c r="AX804" s="13" t="s">
        <v>72</v>
      </c>
      <c r="AY804" s="203" t="s">
        <v>132</v>
      </c>
    </row>
    <row r="805" spans="1:65" s="13" customFormat="1" ht="11.25">
      <c r="B805" s="193"/>
      <c r="C805" s="194"/>
      <c r="D805" s="195" t="s">
        <v>143</v>
      </c>
      <c r="E805" s="196" t="s">
        <v>19</v>
      </c>
      <c r="F805" s="197" t="s">
        <v>721</v>
      </c>
      <c r="G805" s="194"/>
      <c r="H805" s="196" t="s">
        <v>19</v>
      </c>
      <c r="I805" s="198"/>
      <c r="J805" s="194"/>
      <c r="K805" s="194"/>
      <c r="L805" s="199"/>
      <c r="M805" s="200"/>
      <c r="N805" s="201"/>
      <c r="O805" s="201"/>
      <c r="P805" s="201"/>
      <c r="Q805" s="201"/>
      <c r="R805" s="201"/>
      <c r="S805" s="201"/>
      <c r="T805" s="202"/>
      <c r="AT805" s="203" t="s">
        <v>143</v>
      </c>
      <c r="AU805" s="203" t="s">
        <v>82</v>
      </c>
      <c r="AV805" s="13" t="s">
        <v>80</v>
      </c>
      <c r="AW805" s="13" t="s">
        <v>34</v>
      </c>
      <c r="AX805" s="13" t="s">
        <v>72</v>
      </c>
      <c r="AY805" s="203" t="s">
        <v>132</v>
      </c>
    </row>
    <row r="806" spans="1:65" s="14" customFormat="1" ht="11.25">
      <c r="B806" s="204"/>
      <c r="C806" s="205"/>
      <c r="D806" s="195" t="s">
        <v>143</v>
      </c>
      <c r="E806" s="206" t="s">
        <v>19</v>
      </c>
      <c r="F806" s="207" t="s">
        <v>149</v>
      </c>
      <c r="G806" s="205"/>
      <c r="H806" s="208">
        <v>14.88</v>
      </c>
      <c r="I806" s="209"/>
      <c r="J806" s="205"/>
      <c r="K806" s="205"/>
      <c r="L806" s="210"/>
      <c r="M806" s="211"/>
      <c r="N806" s="212"/>
      <c r="O806" s="212"/>
      <c r="P806" s="212"/>
      <c r="Q806" s="212"/>
      <c r="R806" s="212"/>
      <c r="S806" s="212"/>
      <c r="T806" s="213"/>
      <c r="AT806" s="214" t="s">
        <v>143</v>
      </c>
      <c r="AU806" s="214" t="s">
        <v>82</v>
      </c>
      <c r="AV806" s="14" t="s">
        <v>82</v>
      </c>
      <c r="AW806" s="14" t="s">
        <v>34</v>
      </c>
      <c r="AX806" s="14" t="s">
        <v>72</v>
      </c>
      <c r="AY806" s="214" t="s">
        <v>132</v>
      </c>
    </row>
    <row r="807" spans="1:65" s="15" customFormat="1" ht="11.25">
      <c r="B807" s="215"/>
      <c r="C807" s="216"/>
      <c r="D807" s="195" t="s">
        <v>143</v>
      </c>
      <c r="E807" s="217" t="s">
        <v>19</v>
      </c>
      <c r="F807" s="218" t="s">
        <v>150</v>
      </c>
      <c r="G807" s="216"/>
      <c r="H807" s="219">
        <v>14.88</v>
      </c>
      <c r="I807" s="220"/>
      <c r="J807" s="216"/>
      <c r="K807" s="216"/>
      <c r="L807" s="221"/>
      <c r="M807" s="222"/>
      <c r="N807" s="223"/>
      <c r="O807" s="223"/>
      <c r="P807" s="223"/>
      <c r="Q807" s="223"/>
      <c r="R807" s="223"/>
      <c r="S807" s="223"/>
      <c r="T807" s="224"/>
      <c r="AT807" s="225" t="s">
        <v>143</v>
      </c>
      <c r="AU807" s="225" t="s">
        <v>82</v>
      </c>
      <c r="AV807" s="15" t="s">
        <v>139</v>
      </c>
      <c r="AW807" s="15" t="s">
        <v>34</v>
      </c>
      <c r="AX807" s="15" t="s">
        <v>80</v>
      </c>
      <c r="AY807" s="225" t="s">
        <v>132</v>
      </c>
    </row>
    <row r="808" spans="1:65" s="12" customFormat="1" ht="22.9" customHeight="1">
      <c r="B808" s="159"/>
      <c r="C808" s="160"/>
      <c r="D808" s="161" t="s">
        <v>71</v>
      </c>
      <c r="E808" s="173" t="s">
        <v>177</v>
      </c>
      <c r="F808" s="173" t="s">
        <v>722</v>
      </c>
      <c r="G808" s="160"/>
      <c r="H808" s="160"/>
      <c r="I808" s="163"/>
      <c r="J808" s="174">
        <f>BK808</f>
        <v>0</v>
      </c>
      <c r="K808" s="160"/>
      <c r="L808" s="165"/>
      <c r="M808" s="166"/>
      <c r="N808" s="167"/>
      <c r="O808" s="167"/>
      <c r="P808" s="168">
        <f>SUM(P809:P1000)</f>
        <v>0</v>
      </c>
      <c r="Q808" s="167"/>
      <c r="R808" s="168">
        <f>SUM(R809:R1000)</f>
        <v>10.373577670700001</v>
      </c>
      <c r="S808" s="167"/>
      <c r="T808" s="169">
        <f>SUM(T809:T1000)</f>
        <v>0</v>
      </c>
      <c r="AR808" s="170" t="s">
        <v>80</v>
      </c>
      <c r="AT808" s="171" t="s">
        <v>71</v>
      </c>
      <c r="AU808" s="171" t="s">
        <v>80</v>
      </c>
      <c r="AY808" s="170" t="s">
        <v>132</v>
      </c>
      <c r="BK808" s="172">
        <f>SUM(BK809:BK1000)</f>
        <v>0</v>
      </c>
    </row>
    <row r="809" spans="1:65" s="2" customFormat="1" ht="16.5" customHeight="1">
      <c r="A809" s="36"/>
      <c r="B809" s="37"/>
      <c r="C809" s="175" t="s">
        <v>723</v>
      </c>
      <c r="D809" s="175" t="s">
        <v>134</v>
      </c>
      <c r="E809" s="176" t="s">
        <v>724</v>
      </c>
      <c r="F809" s="177" t="s">
        <v>725</v>
      </c>
      <c r="G809" s="178" t="s">
        <v>137</v>
      </c>
      <c r="H809" s="179">
        <v>17.125</v>
      </c>
      <c r="I809" s="180"/>
      <c r="J809" s="181">
        <f>ROUND(I809*H809,2)</f>
        <v>0</v>
      </c>
      <c r="K809" s="177" t="s">
        <v>138</v>
      </c>
      <c r="L809" s="41"/>
      <c r="M809" s="182" t="s">
        <v>19</v>
      </c>
      <c r="N809" s="183" t="s">
        <v>43</v>
      </c>
      <c r="O809" s="66"/>
      <c r="P809" s="184">
        <f>O809*H809</f>
        <v>0</v>
      </c>
      <c r="Q809" s="184">
        <v>2.63E-4</v>
      </c>
      <c r="R809" s="184">
        <f>Q809*H809</f>
        <v>4.5038750000000001E-3</v>
      </c>
      <c r="S809" s="184">
        <v>0</v>
      </c>
      <c r="T809" s="185">
        <f>S809*H809</f>
        <v>0</v>
      </c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R809" s="186" t="s">
        <v>139</v>
      </c>
      <c r="AT809" s="186" t="s">
        <v>134</v>
      </c>
      <c r="AU809" s="186" t="s">
        <v>82</v>
      </c>
      <c r="AY809" s="19" t="s">
        <v>132</v>
      </c>
      <c r="BE809" s="187">
        <f>IF(N809="základní",J809,0)</f>
        <v>0</v>
      </c>
      <c r="BF809" s="187">
        <f>IF(N809="snížená",J809,0)</f>
        <v>0</v>
      </c>
      <c r="BG809" s="187">
        <f>IF(N809="zákl. přenesená",J809,0)</f>
        <v>0</v>
      </c>
      <c r="BH809" s="187">
        <f>IF(N809="sníž. přenesená",J809,0)</f>
        <v>0</v>
      </c>
      <c r="BI809" s="187">
        <f>IF(N809="nulová",J809,0)</f>
        <v>0</v>
      </c>
      <c r="BJ809" s="19" t="s">
        <v>80</v>
      </c>
      <c r="BK809" s="187">
        <f>ROUND(I809*H809,2)</f>
        <v>0</v>
      </c>
      <c r="BL809" s="19" t="s">
        <v>139</v>
      </c>
      <c r="BM809" s="186" t="s">
        <v>726</v>
      </c>
    </row>
    <row r="810" spans="1:65" s="2" customFormat="1" ht="11.25">
      <c r="A810" s="36"/>
      <c r="B810" s="37"/>
      <c r="C810" s="38"/>
      <c r="D810" s="188" t="s">
        <v>141</v>
      </c>
      <c r="E810" s="38"/>
      <c r="F810" s="189" t="s">
        <v>727</v>
      </c>
      <c r="G810" s="38"/>
      <c r="H810" s="38"/>
      <c r="I810" s="190"/>
      <c r="J810" s="38"/>
      <c r="K810" s="38"/>
      <c r="L810" s="41"/>
      <c r="M810" s="191"/>
      <c r="N810" s="192"/>
      <c r="O810" s="66"/>
      <c r="P810" s="66"/>
      <c r="Q810" s="66"/>
      <c r="R810" s="66"/>
      <c r="S810" s="66"/>
      <c r="T810" s="67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T810" s="19" t="s">
        <v>141</v>
      </c>
      <c r="AU810" s="19" t="s">
        <v>82</v>
      </c>
    </row>
    <row r="811" spans="1:65" s="13" customFormat="1" ht="11.25">
      <c r="B811" s="193"/>
      <c r="C811" s="194"/>
      <c r="D811" s="195" t="s">
        <v>143</v>
      </c>
      <c r="E811" s="196" t="s">
        <v>19</v>
      </c>
      <c r="F811" s="197" t="s">
        <v>334</v>
      </c>
      <c r="G811" s="194"/>
      <c r="H811" s="196" t="s">
        <v>19</v>
      </c>
      <c r="I811" s="198"/>
      <c r="J811" s="194"/>
      <c r="K811" s="194"/>
      <c r="L811" s="199"/>
      <c r="M811" s="200"/>
      <c r="N811" s="201"/>
      <c r="O811" s="201"/>
      <c r="P811" s="201"/>
      <c r="Q811" s="201"/>
      <c r="R811" s="201"/>
      <c r="S811" s="201"/>
      <c r="T811" s="202"/>
      <c r="AT811" s="203" t="s">
        <v>143</v>
      </c>
      <c r="AU811" s="203" t="s">
        <v>82</v>
      </c>
      <c r="AV811" s="13" t="s">
        <v>80</v>
      </c>
      <c r="AW811" s="13" t="s">
        <v>34</v>
      </c>
      <c r="AX811" s="13" t="s">
        <v>72</v>
      </c>
      <c r="AY811" s="203" t="s">
        <v>132</v>
      </c>
    </row>
    <row r="812" spans="1:65" s="13" customFormat="1" ht="11.25">
      <c r="B812" s="193"/>
      <c r="C812" s="194"/>
      <c r="D812" s="195" t="s">
        <v>143</v>
      </c>
      <c r="E812" s="196" t="s">
        <v>19</v>
      </c>
      <c r="F812" s="197" t="s">
        <v>335</v>
      </c>
      <c r="G812" s="194"/>
      <c r="H812" s="196" t="s">
        <v>19</v>
      </c>
      <c r="I812" s="198"/>
      <c r="J812" s="194"/>
      <c r="K812" s="194"/>
      <c r="L812" s="199"/>
      <c r="M812" s="200"/>
      <c r="N812" s="201"/>
      <c r="O812" s="201"/>
      <c r="P812" s="201"/>
      <c r="Q812" s="201"/>
      <c r="R812" s="201"/>
      <c r="S812" s="201"/>
      <c r="T812" s="202"/>
      <c r="AT812" s="203" t="s">
        <v>143</v>
      </c>
      <c r="AU812" s="203" t="s">
        <v>82</v>
      </c>
      <c r="AV812" s="13" t="s">
        <v>80</v>
      </c>
      <c r="AW812" s="13" t="s">
        <v>34</v>
      </c>
      <c r="AX812" s="13" t="s">
        <v>72</v>
      </c>
      <c r="AY812" s="203" t="s">
        <v>132</v>
      </c>
    </row>
    <row r="813" spans="1:65" s="13" customFormat="1" ht="11.25">
      <c r="B813" s="193"/>
      <c r="C813" s="194"/>
      <c r="D813" s="195" t="s">
        <v>143</v>
      </c>
      <c r="E813" s="196" t="s">
        <v>19</v>
      </c>
      <c r="F813" s="197" t="s">
        <v>728</v>
      </c>
      <c r="G813" s="194"/>
      <c r="H813" s="196" t="s">
        <v>19</v>
      </c>
      <c r="I813" s="198"/>
      <c r="J813" s="194"/>
      <c r="K813" s="194"/>
      <c r="L813" s="199"/>
      <c r="M813" s="200"/>
      <c r="N813" s="201"/>
      <c r="O813" s="201"/>
      <c r="P813" s="201"/>
      <c r="Q813" s="201"/>
      <c r="R813" s="201"/>
      <c r="S813" s="201"/>
      <c r="T813" s="202"/>
      <c r="AT813" s="203" t="s">
        <v>143</v>
      </c>
      <c r="AU813" s="203" t="s">
        <v>82</v>
      </c>
      <c r="AV813" s="13" t="s">
        <v>80</v>
      </c>
      <c r="AW813" s="13" t="s">
        <v>34</v>
      </c>
      <c r="AX813" s="13" t="s">
        <v>72</v>
      </c>
      <c r="AY813" s="203" t="s">
        <v>132</v>
      </c>
    </row>
    <row r="814" spans="1:65" s="14" customFormat="1" ht="11.25">
      <c r="B814" s="204"/>
      <c r="C814" s="205"/>
      <c r="D814" s="195" t="s">
        <v>143</v>
      </c>
      <c r="E814" s="206" t="s">
        <v>19</v>
      </c>
      <c r="F814" s="207" t="s">
        <v>729</v>
      </c>
      <c r="G814" s="205"/>
      <c r="H814" s="208">
        <v>3.75</v>
      </c>
      <c r="I814" s="209"/>
      <c r="J814" s="205"/>
      <c r="K814" s="205"/>
      <c r="L814" s="210"/>
      <c r="M814" s="211"/>
      <c r="N814" s="212"/>
      <c r="O814" s="212"/>
      <c r="P814" s="212"/>
      <c r="Q814" s="212"/>
      <c r="R814" s="212"/>
      <c r="S814" s="212"/>
      <c r="T814" s="213"/>
      <c r="AT814" s="214" t="s">
        <v>143</v>
      </c>
      <c r="AU814" s="214" t="s">
        <v>82</v>
      </c>
      <c r="AV814" s="14" t="s">
        <v>82</v>
      </c>
      <c r="AW814" s="14" t="s">
        <v>34</v>
      </c>
      <c r="AX814" s="14" t="s">
        <v>72</v>
      </c>
      <c r="AY814" s="214" t="s">
        <v>132</v>
      </c>
    </row>
    <row r="815" spans="1:65" s="14" customFormat="1" ht="11.25">
      <c r="B815" s="204"/>
      <c r="C815" s="205"/>
      <c r="D815" s="195" t="s">
        <v>143</v>
      </c>
      <c r="E815" s="206" t="s">
        <v>19</v>
      </c>
      <c r="F815" s="207" t="s">
        <v>730</v>
      </c>
      <c r="G815" s="205"/>
      <c r="H815" s="208">
        <v>11.2</v>
      </c>
      <c r="I815" s="209"/>
      <c r="J815" s="205"/>
      <c r="K815" s="205"/>
      <c r="L815" s="210"/>
      <c r="M815" s="211"/>
      <c r="N815" s="212"/>
      <c r="O815" s="212"/>
      <c r="P815" s="212"/>
      <c r="Q815" s="212"/>
      <c r="R815" s="212"/>
      <c r="S815" s="212"/>
      <c r="T815" s="213"/>
      <c r="AT815" s="214" t="s">
        <v>143</v>
      </c>
      <c r="AU815" s="214" t="s">
        <v>82</v>
      </c>
      <c r="AV815" s="14" t="s">
        <v>82</v>
      </c>
      <c r="AW815" s="14" t="s">
        <v>34</v>
      </c>
      <c r="AX815" s="14" t="s">
        <v>72</v>
      </c>
      <c r="AY815" s="214" t="s">
        <v>132</v>
      </c>
    </row>
    <row r="816" spans="1:65" s="13" customFormat="1" ht="11.25">
      <c r="B816" s="193"/>
      <c r="C816" s="194"/>
      <c r="D816" s="195" t="s">
        <v>143</v>
      </c>
      <c r="E816" s="196" t="s">
        <v>19</v>
      </c>
      <c r="F816" s="197" t="s">
        <v>731</v>
      </c>
      <c r="G816" s="194"/>
      <c r="H816" s="196" t="s">
        <v>19</v>
      </c>
      <c r="I816" s="198"/>
      <c r="J816" s="194"/>
      <c r="K816" s="194"/>
      <c r="L816" s="199"/>
      <c r="M816" s="200"/>
      <c r="N816" s="201"/>
      <c r="O816" s="201"/>
      <c r="P816" s="201"/>
      <c r="Q816" s="201"/>
      <c r="R816" s="201"/>
      <c r="S816" s="201"/>
      <c r="T816" s="202"/>
      <c r="AT816" s="203" t="s">
        <v>143</v>
      </c>
      <c r="AU816" s="203" t="s">
        <v>82</v>
      </c>
      <c r="AV816" s="13" t="s">
        <v>80</v>
      </c>
      <c r="AW816" s="13" t="s">
        <v>34</v>
      </c>
      <c r="AX816" s="13" t="s">
        <v>72</v>
      </c>
      <c r="AY816" s="203" t="s">
        <v>132</v>
      </c>
    </row>
    <row r="817" spans="1:65" s="14" customFormat="1" ht="11.25">
      <c r="B817" s="204"/>
      <c r="C817" s="205"/>
      <c r="D817" s="195" t="s">
        <v>143</v>
      </c>
      <c r="E817" s="206" t="s">
        <v>19</v>
      </c>
      <c r="F817" s="207" t="s">
        <v>732</v>
      </c>
      <c r="G817" s="205"/>
      <c r="H817" s="208">
        <v>2.1749999999999998</v>
      </c>
      <c r="I817" s="209"/>
      <c r="J817" s="205"/>
      <c r="K817" s="205"/>
      <c r="L817" s="210"/>
      <c r="M817" s="211"/>
      <c r="N817" s="212"/>
      <c r="O817" s="212"/>
      <c r="P817" s="212"/>
      <c r="Q817" s="212"/>
      <c r="R817" s="212"/>
      <c r="S817" s="212"/>
      <c r="T817" s="213"/>
      <c r="AT817" s="214" t="s">
        <v>143</v>
      </c>
      <c r="AU817" s="214" t="s">
        <v>82</v>
      </c>
      <c r="AV817" s="14" t="s">
        <v>82</v>
      </c>
      <c r="AW817" s="14" t="s">
        <v>34</v>
      </c>
      <c r="AX817" s="14" t="s">
        <v>72</v>
      </c>
      <c r="AY817" s="214" t="s">
        <v>132</v>
      </c>
    </row>
    <row r="818" spans="1:65" s="15" customFormat="1" ht="11.25">
      <c r="B818" s="215"/>
      <c r="C818" s="216"/>
      <c r="D818" s="195" t="s">
        <v>143</v>
      </c>
      <c r="E818" s="217" t="s">
        <v>19</v>
      </c>
      <c r="F818" s="218" t="s">
        <v>150</v>
      </c>
      <c r="G818" s="216"/>
      <c r="H818" s="219">
        <v>17.125</v>
      </c>
      <c r="I818" s="220"/>
      <c r="J818" s="216"/>
      <c r="K818" s="216"/>
      <c r="L818" s="221"/>
      <c r="M818" s="222"/>
      <c r="N818" s="223"/>
      <c r="O818" s="223"/>
      <c r="P818" s="223"/>
      <c r="Q818" s="223"/>
      <c r="R818" s="223"/>
      <c r="S818" s="223"/>
      <c r="T818" s="224"/>
      <c r="AT818" s="225" t="s">
        <v>143</v>
      </c>
      <c r="AU818" s="225" t="s">
        <v>82</v>
      </c>
      <c r="AV818" s="15" t="s">
        <v>139</v>
      </c>
      <c r="AW818" s="15" t="s">
        <v>34</v>
      </c>
      <c r="AX818" s="15" t="s">
        <v>80</v>
      </c>
      <c r="AY818" s="225" t="s">
        <v>132</v>
      </c>
    </row>
    <row r="819" spans="1:65" s="2" customFormat="1" ht="24.2" customHeight="1">
      <c r="A819" s="36"/>
      <c r="B819" s="37"/>
      <c r="C819" s="175" t="s">
        <v>733</v>
      </c>
      <c r="D819" s="175" t="s">
        <v>134</v>
      </c>
      <c r="E819" s="176" t="s">
        <v>734</v>
      </c>
      <c r="F819" s="177" t="s">
        <v>735</v>
      </c>
      <c r="G819" s="178" t="s">
        <v>137</v>
      </c>
      <c r="H819" s="179">
        <v>17.125</v>
      </c>
      <c r="I819" s="180"/>
      <c r="J819" s="181">
        <f>ROUND(I819*H819,2)</f>
        <v>0</v>
      </c>
      <c r="K819" s="177" t="s">
        <v>138</v>
      </c>
      <c r="L819" s="41"/>
      <c r="M819" s="182" t="s">
        <v>19</v>
      </c>
      <c r="N819" s="183" t="s">
        <v>43</v>
      </c>
      <c r="O819" s="66"/>
      <c r="P819" s="184">
        <f>O819*H819</f>
        <v>0</v>
      </c>
      <c r="Q819" s="184">
        <v>4.3839999999999999E-3</v>
      </c>
      <c r="R819" s="184">
        <f>Q819*H819</f>
        <v>7.5076000000000004E-2</v>
      </c>
      <c r="S819" s="184">
        <v>0</v>
      </c>
      <c r="T819" s="185">
        <f>S819*H819</f>
        <v>0</v>
      </c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R819" s="186" t="s">
        <v>139</v>
      </c>
      <c r="AT819" s="186" t="s">
        <v>134</v>
      </c>
      <c r="AU819" s="186" t="s">
        <v>82</v>
      </c>
      <c r="AY819" s="19" t="s">
        <v>132</v>
      </c>
      <c r="BE819" s="187">
        <f>IF(N819="základní",J819,0)</f>
        <v>0</v>
      </c>
      <c r="BF819" s="187">
        <f>IF(N819="snížená",J819,0)</f>
        <v>0</v>
      </c>
      <c r="BG819" s="187">
        <f>IF(N819="zákl. přenesená",J819,0)</f>
        <v>0</v>
      </c>
      <c r="BH819" s="187">
        <f>IF(N819="sníž. přenesená",J819,0)</f>
        <v>0</v>
      </c>
      <c r="BI819" s="187">
        <f>IF(N819="nulová",J819,0)</f>
        <v>0</v>
      </c>
      <c r="BJ819" s="19" t="s">
        <v>80</v>
      </c>
      <c r="BK819" s="187">
        <f>ROUND(I819*H819,2)</f>
        <v>0</v>
      </c>
      <c r="BL819" s="19" t="s">
        <v>139</v>
      </c>
      <c r="BM819" s="186" t="s">
        <v>736</v>
      </c>
    </row>
    <row r="820" spans="1:65" s="2" customFormat="1" ht="11.25">
      <c r="A820" s="36"/>
      <c r="B820" s="37"/>
      <c r="C820" s="38"/>
      <c r="D820" s="188" t="s">
        <v>141</v>
      </c>
      <c r="E820" s="38"/>
      <c r="F820" s="189" t="s">
        <v>737</v>
      </c>
      <c r="G820" s="38"/>
      <c r="H820" s="38"/>
      <c r="I820" s="190"/>
      <c r="J820" s="38"/>
      <c r="K820" s="38"/>
      <c r="L820" s="41"/>
      <c r="M820" s="191"/>
      <c r="N820" s="192"/>
      <c r="O820" s="66"/>
      <c r="P820" s="66"/>
      <c r="Q820" s="66"/>
      <c r="R820" s="66"/>
      <c r="S820" s="66"/>
      <c r="T820" s="67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T820" s="19" t="s">
        <v>141</v>
      </c>
      <c r="AU820" s="19" t="s">
        <v>82</v>
      </c>
    </row>
    <row r="821" spans="1:65" s="13" customFormat="1" ht="11.25">
      <c r="B821" s="193"/>
      <c r="C821" s="194"/>
      <c r="D821" s="195" t="s">
        <v>143</v>
      </c>
      <c r="E821" s="196" t="s">
        <v>19</v>
      </c>
      <c r="F821" s="197" t="s">
        <v>334</v>
      </c>
      <c r="G821" s="194"/>
      <c r="H821" s="196" t="s">
        <v>19</v>
      </c>
      <c r="I821" s="198"/>
      <c r="J821" s="194"/>
      <c r="K821" s="194"/>
      <c r="L821" s="199"/>
      <c r="M821" s="200"/>
      <c r="N821" s="201"/>
      <c r="O821" s="201"/>
      <c r="P821" s="201"/>
      <c r="Q821" s="201"/>
      <c r="R821" s="201"/>
      <c r="S821" s="201"/>
      <c r="T821" s="202"/>
      <c r="AT821" s="203" t="s">
        <v>143</v>
      </c>
      <c r="AU821" s="203" t="s">
        <v>82</v>
      </c>
      <c r="AV821" s="13" t="s">
        <v>80</v>
      </c>
      <c r="AW821" s="13" t="s">
        <v>34</v>
      </c>
      <c r="AX821" s="13" t="s">
        <v>72</v>
      </c>
      <c r="AY821" s="203" t="s">
        <v>132</v>
      </c>
    </row>
    <row r="822" spans="1:65" s="13" customFormat="1" ht="11.25">
      <c r="B822" s="193"/>
      <c r="C822" s="194"/>
      <c r="D822" s="195" t="s">
        <v>143</v>
      </c>
      <c r="E822" s="196" t="s">
        <v>19</v>
      </c>
      <c r="F822" s="197" t="s">
        <v>335</v>
      </c>
      <c r="G822" s="194"/>
      <c r="H822" s="196" t="s">
        <v>19</v>
      </c>
      <c r="I822" s="198"/>
      <c r="J822" s="194"/>
      <c r="K822" s="194"/>
      <c r="L822" s="199"/>
      <c r="M822" s="200"/>
      <c r="N822" s="201"/>
      <c r="O822" s="201"/>
      <c r="P822" s="201"/>
      <c r="Q822" s="201"/>
      <c r="R822" s="201"/>
      <c r="S822" s="201"/>
      <c r="T822" s="202"/>
      <c r="AT822" s="203" t="s">
        <v>143</v>
      </c>
      <c r="AU822" s="203" t="s">
        <v>82</v>
      </c>
      <c r="AV822" s="13" t="s">
        <v>80</v>
      </c>
      <c r="AW822" s="13" t="s">
        <v>34</v>
      </c>
      <c r="AX822" s="13" t="s">
        <v>72</v>
      </c>
      <c r="AY822" s="203" t="s">
        <v>132</v>
      </c>
    </row>
    <row r="823" spans="1:65" s="13" customFormat="1" ht="11.25">
      <c r="B823" s="193"/>
      <c r="C823" s="194"/>
      <c r="D823" s="195" t="s">
        <v>143</v>
      </c>
      <c r="E823" s="196" t="s">
        <v>19</v>
      </c>
      <c r="F823" s="197" t="s">
        <v>728</v>
      </c>
      <c r="G823" s="194"/>
      <c r="H823" s="196" t="s">
        <v>19</v>
      </c>
      <c r="I823" s="198"/>
      <c r="J823" s="194"/>
      <c r="K823" s="194"/>
      <c r="L823" s="199"/>
      <c r="M823" s="200"/>
      <c r="N823" s="201"/>
      <c r="O823" s="201"/>
      <c r="P823" s="201"/>
      <c r="Q823" s="201"/>
      <c r="R823" s="201"/>
      <c r="S823" s="201"/>
      <c r="T823" s="202"/>
      <c r="AT823" s="203" t="s">
        <v>143</v>
      </c>
      <c r="AU823" s="203" t="s">
        <v>82</v>
      </c>
      <c r="AV823" s="13" t="s">
        <v>80</v>
      </c>
      <c r="AW823" s="13" t="s">
        <v>34</v>
      </c>
      <c r="AX823" s="13" t="s">
        <v>72</v>
      </c>
      <c r="AY823" s="203" t="s">
        <v>132</v>
      </c>
    </row>
    <row r="824" spans="1:65" s="14" customFormat="1" ht="11.25">
      <c r="B824" s="204"/>
      <c r="C824" s="205"/>
      <c r="D824" s="195" t="s">
        <v>143</v>
      </c>
      <c r="E824" s="206" t="s">
        <v>19</v>
      </c>
      <c r="F824" s="207" t="s">
        <v>729</v>
      </c>
      <c r="G824" s="205"/>
      <c r="H824" s="208">
        <v>3.75</v>
      </c>
      <c r="I824" s="209"/>
      <c r="J824" s="205"/>
      <c r="K824" s="205"/>
      <c r="L824" s="210"/>
      <c r="M824" s="211"/>
      <c r="N824" s="212"/>
      <c r="O824" s="212"/>
      <c r="P824" s="212"/>
      <c r="Q824" s="212"/>
      <c r="R824" s="212"/>
      <c r="S824" s="212"/>
      <c r="T824" s="213"/>
      <c r="AT824" s="214" t="s">
        <v>143</v>
      </c>
      <c r="AU824" s="214" t="s">
        <v>82</v>
      </c>
      <c r="AV824" s="14" t="s">
        <v>82</v>
      </c>
      <c r="AW824" s="14" t="s">
        <v>34</v>
      </c>
      <c r="AX824" s="14" t="s">
        <v>72</v>
      </c>
      <c r="AY824" s="214" t="s">
        <v>132</v>
      </c>
    </row>
    <row r="825" spans="1:65" s="14" customFormat="1" ht="11.25">
      <c r="B825" s="204"/>
      <c r="C825" s="205"/>
      <c r="D825" s="195" t="s">
        <v>143</v>
      </c>
      <c r="E825" s="206" t="s">
        <v>19</v>
      </c>
      <c r="F825" s="207" t="s">
        <v>730</v>
      </c>
      <c r="G825" s="205"/>
      <c r="H825" s="208">
        <v>11.2</v>
      </c>
      <c r="I825" s="209"/>
      <c r="J825" s="205"/>
      <c r="K825" s="205"/>
      <c r="L825" s="210"/>
      <c r="M825" s="211"/>
      <c r="N825" s="212"/>
      <c r="O825" s="212"/>
      <c r="P825" s="212"/>
      <c r="Q825" s="212"/>
      <c r="R825" s="212"/>
      <c r="S825" s="212"/>
      <c r="T825" s="213"/>
      <c r="AT825" s="214" t="s">
        <v>143</v>
      </c>
      <c r="AU825" s="214" t="s">
        <v>82</v>
      </c>
      <c r="AV825" s="14" t="s">
        <v>82</v>
      </c>
      <c r="AW825" s="14" t="s">
        <v>34</v>
      </c>
      <c r="AX825" s="14" t="s">
        <v>72</v>
      </c>
      <c r="AY825" s="214" t="s">
        <v>132</v>
      </c>
    </row>
    <row r="826" spans="1:65" s="13" customFormat="1" ht="11.25">
      <c r="B826" s="193"/>
      <c r="C826" s="194"/>
      <c r="D826" s="195" t="s">
        <v>143</v>
      </c>
      <c r="E826" s="196" t="s">
        <v>19</v>
      </c>
      <c r="F826" s="197" t="s">
        <v>731</v>
      </c>
      <c r="G826" s="194"/>
      <c r="H826" s="196" t="s">
        <v>19</v>
      </c>
      <c r="I826" s="198"/>
      <c r="J826" s="194"/>
      <c r="K826" s="194"/>
      <c r="L826" s="199"/>
      <c r="M826" s="200"/>
      <c r="N826" s="201"/>
      <c r="O826" s="201"/>
      <c r="P826" s="201"/>
      <c r="Q826" s="201"/>
      <c r="R826" s="201"/>
      <c r="S826" s="201"/>
      <c r="T826" s="202"/>
      <c r="AT826" s="203" t="s">
        <v>143</v>
      </c>
      <c r="AU826" s="203" t="s">
        <v>82</v>
      </c>
      <c r="AV826" s="13" t="s">
        <v>80</v>
      </c>
      <c r="AW826" s="13" t="s">
        <v>34</v>
      </c>
      <c r="AX826" s="13" t="s">
        <v>72</v>
      </c>
      <c r="AY826" s="203" t="s">
        <v>132</v>
      </c>
    </row>
    <row r="827" spans="1:65" s="14" customFormat="1" ht="11.25">
      <c r="B827" s="204"/>
      <c r="C827" s="205"/>
      <c r="D827" s="195" t="s">
        <v>143</v>
      </c>
      <c r="E827" s="206" t="s">
        <v>19</v>
      </c>
      <c r="F827" s="207" t="s">
        <v>732</v>
      </c>
      <c r="G827" s="205"/>
      <c r="H827" s="208">
        <v>2.1749999999999998</v>
      </c>
      <c r="I827" s="209"/>
      <c r="J827" s="205"/>
      <c r="K827" s="205"/>
      <c r="L827" s="210"/>
      <c r="M827" s="211"/>
      <c r="N827" s="212"/>
      <c r="O827" s="212"/>
      <c r="P827" s="212"/>
      <c r="Q827" s="212"/>
      <c r="R827" s="212"/>
      <c r="S827" s="212"/>
      <c r="T827" s="213"/>
      <c r="AT827" s="214" t="s">
        <v>143</v>
      </c>
      <c r="AU827" s="214" t="s">
        <v>82</v>
      </c>
      <c r="AV827" s="14" t="s">
        <v>82</v>
      </c>
      <c r="AW827" s="14" t="s">
        <v>34</v>
      </c>
      <c r="AX827" s="14" t="s">
        <v>72</v>
      </c>
      <c r="AY827" s="214" t="s">
        <v>132</v>
      </c>
    </row>
    <row r="828" spans="1:65" s="15" customFormat="1" ht="11.25">
      <c r="B828" s="215"/>
      <c r="C828" s="216"/>
      <c r="D828" s="195" t="s">
        <v>143</v>
      </c>
      <c r="E828" s="217" t="s">
        <v>19</v>
      </c>
      <c r="F828" s="218" t="s">
        <v>150</v>
      </c>
      <c r="G828" s="216"/>
      <c r="H828" s="219">
        <v>17.125</v>
      </c>
      <c r="I828" s="220"/>
      <c r="J828" s="216"/>
      <c r="K828" s="216"/>
      <c r="L828" s="221"/>
      <c r="M828" s="222"/>
      <c r="N828" s="223"/>
      <c r="O828" s="223"/>
      <c r="P828" s="223"/>
      <c r="Q828" s="223"/>
      <c r="R828" s="223"/>
      <c r="S828" s="223"/>
      <c r="T828" s="224"/>
      <c r="AT828" s="225" t="s">
        <v>143</v>
      </c>
      <c r="AU828" s="225" t="s">
        <v>82</v>
      </c>
      <c r="AV828" s="15" t="s">
        <v>139</v>
      </c>
      <c r="AW828" s="15" t="s">
        <v>34</v>
      </c>
      <c r="AX828" s="15" t="s">
        <v>80</v>
      </c>
      <c r="AY828" s="225" t="s">
        <v>132</v>
      </c>
    </row>
    <row r="829" spans="1:65" s="2" customFormat="1" ht="21.75" customHeight="1">
      <c r="A829" s="36"/>
      <c r="B829" s="37"/>
      <c r="C829" s="175" t="s">
        <v>738</v>
      </c>
      <c r="D829" s="175" t="s">
        <v>134</v>
      </c>
      <c r="E829" s="176" t="s">
        <v>739</v>
      </c>
      <c r="F829" s="177" t="s">
        <v>740</v>
      </c>
      <c r="G829" s="178" t="s">
        <v>137</v>
      </c>
      <c r="H829" s="179">
        <v>31.975000000000001</v>
      </c>
      <c r="I829" s="180"/>
      <c r="J829" s="181">
        <f>ROUND(I829*H829,2)</f>
        <v>0</v>
      </c>
      <c r="K829" s="177" t="s">
        <v>138</v>
      </c>
      <c r="L829" s="41"/>
      <c r="M829" s="182" t="s">
        <v>19</v>
      </c>
      <c r="N829" s="183" t="s">
        <v>43</v>
      </c>
      <c r="O829" s="66"/>
      <c r="P829" s="184">
        <f>O829*H829</f>
        <v>0</v>
      </c>
      <c r="Q829" s="184">
        <v>7.3499999999999998E-3</v>
      </c>
      <c r="R829" s="184">
        <f>Q829*H829</f>
        <v>0.23501625000000001</v>
      </c>
      <c r="S829" s="184">
        <v>0</v>
      </c>
      <c r="T829" s="185">
        <f>S829*H829</f>
        <v>0</v>
      </c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R829" s="186" t="s">
        <v>139</v>
      </c>
      <c r="AT829" s="186" t="s">
        <v>134</v>
      </c>
      <c r="AU829" s="186" t="s">
        <v>82</v>
      </c>
      <c r="AY829" s="19" t="s">
        <v>132</v>
      </c>
      <c r="BE829" s="187">
        <f>IF(N829="základní",J829,0)</f>
        <v>0</v>
      </c>
      <c r="BF829" s="187">
        <f>IF(N829="snížená",J829,0)</f>
        <v>0</v>
      </c>
      <c r="BG829" s="187">
        <f>IF(N829="zákl. přenesená",J829,0)</f>
        <v>0</v>
      </c>
      <c r="BH829" s="187">
        <f>IF(N829="sníž. přenesená",J829,0)</f>
        <v>0</v>
      </c>
      <c r="BI829" s="187">
        <f>IF(N829="nulová",J829,0)</f>
        <v>0</v>
      </c>
      <c r="BJ829" s="19" t="s">
        <v>80</v>
      </c>
      <c r="BK829" s="187">
        <f>ROUND(I829*H829,2)</f>
        <v>0</v>
      </c>
      <c r="BL829" s="19" t="s">
        <v>139</v>
      </c>
      <c r="BM829" s="186" t="s">
        <v>741</v>
      </c>
    </row>
    <row r="830" spans="1:65" s="2" customFormat="1" ht="11.25">
      <c r="A830" s="36"/>
      <c r="B830" s="37"/>
      <c r="C830" s="38"/>
      <c r="D830" s="188" t="s">
        <v>141</v>
      </c>
      <c r="E830" s="38"/>
      <c r="F830" s="189" t="s">
        <v>742</v>
      </c>
      <c r="G830" s="38"/>
      <c r="H830" s="38"/>
      <c r="I830" s="190"/>
      <c r="J830" s="38"/>
      <c r="K830" s="38"/>
      <c r="L830" s="41"/>
      <c r="M830" s="191"/>
      <c r="N830" s="192"/>
      <c r="O830" s="66"/>
      <c r="P830" s="66"/>
      <c r="Q830" s="66"/>
      <c r="R830" s="66"/>
      <c r="S830" s="66"/>
      <c r="T830" s="67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T830" s="19" t="s">
        <v>141</v>
      </c>
      <c r="AU830" s="19" t="s">
        <v>82</v>
      </c>
    </row>
    <row r="831" spans="1:65" s="13" customFormat="1" ht="11.25">
      <c r="B831" s="193"/>
      <c r="C831" s="194"/>
      <c r="D831" s="195" t="s">
        <v>143</v>
      </c>
      <c r="E831" s="196" t="s">
        <v>19</v>
      </c>
      <c r="F831" s="197" t="s">
        <v>334</v>
      </c>
      <c r="G831" s="194"/>
      <c r="H831" s="196" t="s">
        <v>19</v>
      </c>
      <c r="I831" s="198"/>
      <c r="J831" s="194"/>
      <c r="K831" s="194"/>
      <c r="L831" s="199"/>
      <c r="M831" s="200"/>
      <c r="N831" s="201"/>
      <c r="O831" s="201"/>
      <c r="P831" s="201"/>
      <c r="Q831" s="201"/>
      <c r="R831" s="201"/>
      <c r="S831" s="201"/>
      <c r="T831" s="202"/>
      <c r="AT831" s="203" t="s">
        <v>143</v>
      </c>
      <c r="AU831" s="203" t="s">
        <v>82</v>
      </c>
      <c r="AV831" s="13" t="s">
        <v>80</v>
      </c>
      <c r="AW831" s="13" t="s">
        <v>34</v>
      </c>
      <c r="AX831" s="13" t="s">
        <v>72</v>
      </c>
      <c r="AY831" s="203" t="s">
        <v>132</v>
      </c>
    </row>
    <row r="832" spans="1:65" s="13" customFormat="1" ht="11.25">
      <c r="B832" s="193"/>
      <c r="C832" s="194"/>
      <c r="D832" s="195" t="s">
        <v>143</v>
      </c>
      <c r="E832" s="196" t="s">
        <v>19</v>
      </c>
      <c r="F832" s="197" t="s">
        <v>335</v>
      </c>
      <c r="G832" s="194"/>
      <c r="H832" s="196" t="s">
        <v>19</v>
      </c>
      <c r="I832" s="198"/>
      <c r="J832" s="194"/>
      <c r="K832" s="194"/>
      <c r="L832" s="199"/>
      <c r="M832" s="200"/>
      <c r="N832" s="201"/>
      <c r="O832" s="201"/>
      <c r="P832" s="201"/>
      <c r="Q832" s="201"/>
      <c r="R832" s="201"/>
      <c r="S832" s="201"/>
      <c r="T832" s="202"/>
      <c r="AT832" s="203" t="s">
        <v>143</v>
      </c>
      <c r="AU832" s="203" t="s">
        <v>82</v>
      </c>
      <c r="AV832" s="13" t="s">
        <v>80</v>
      </c>
      <c r="AW832" s="13" t="s">
        <v>34</v>
      </c>
      <c r="AX832" s="13" t="s">
        <v>72</v>
      </c>
      <c r="AY832" s="203" t="s">
        <v>132</v>
      </c>
    </row>
    <row r="833" spans="1:65" s="13" customFormat="1" ht="11.25">
      <c r="B833" s="193"/>
      <c r="C833" s="194"/>
      <c r="D833" s="195" t="s">
        <v>143</v>
      </c>
      <c r="E833" s="196" t="s">
        <v>19</v>
      </c>
      <c r="F833" s="197" t="s">
        <v>743</v>
      </c>
      <c r="G833" s="194"/>
      <c r="H833" s="196" t="s">
        <v>19</v>
      </c>
      <c r="I833" s="198"/>
      <c r="J833" s="194"/>
      <c r="K833" s="194"/>
      <c r="L833" s="199"/>
      <c r="M833" s="200"/>
      <c r="N833" s="201"/>
      <c r="O833" s="201"/>
      <c r="P833" s="201"/>
      <c r="Q833" s="201"/>
      <c r="R833" s="201"/>
      <c r="S833" s="201"/>
      <c r="T833" s="202"/>
      <c r="AT833" s="203" t="s">
        <v>143</v>
      </c>
      <c r="AU833" s="203" t="s">
        <v>82</v>
      </c>
      <c r="AV833" s="13" t="s">
        <v>80</v>
      </c>
      <c r="AW833" s="13" t="s">
        <v>34</v>
      </c>
      <c r="AX833" s="13" t="s">
        <v>72</v>
      </c>
      <c r="AY833" s="203" t="s">
        <v>132</v>
      </c>
    </row>
    <row r="834" spans="1:65" s="14" customFormat="1" ht="11.25">
      <c r="B834" s="204"/>
      <c r="C834" s="205"/>
      <c r="D834" s="195" t="s">
        <v>143</v>
      </c>
      <c r="E834" s="206" t="s">
        <v>19</v>
      </c>
      <c r="F834" s="207" t="s">
        <v>744</v>
      </c>
      <c r="G834" s="205"/>
      <c r="H834" s="208">
        <v>7.9649999999999999</v>
      </c>
      <c r="I834" s="209"/>
      <c r="J834" s="205"/>
      <c r="K834" s="205"/>
      <c r="L834" s="210"/>
      <c r="M834" s="211"/>
      <c r="N834" s="212"/>
      <c r="O834" s="212"/>
      <c r="P834" s="212"/>
      <c r="Q834" s="212"/>
      <c r="R834" s="212"/>
      <c r="S834" s="212"/>
      <c r="T834" s="213"/>
      <c r="AT834" s="214" t="s">
        <v>143</v>
      </c>
      <c r="AU834" s="214" t="s">
        <v>82</v>
      </c>
      <c r="AV834" s="14" t="s">
        <v>82</v>
      </c>
      <c r="AW834" s="14" t="s">
        <v>34</v>
      </c>
      <c r="AX834" s="14" t="s">
        <v>72</v>
      </c>
      <c r="AY834" s="214" t="s">
        <v>132</v>
      </c>
    </row>
    <row r="835" spans="1:65" s="14" customFormat="1" ht="11.25">
      <c r="B835" s="204"/>
      <c r="C835" s="205"/>
      <c r="D835" s="195" t="s">
        <v>143</v>
      </c>
      <c r="E835" s="206" t="s">
        <v>19</v>
      </c>
      <c r="F835" s="207" t="s">
        <v>745</v>
      </c>
      <c r="G835" s="205"/>
      <c r="H835" s="208">
        <v>10.925000000000001</v>
      </c>
      <c r="I835" s="209"/>
      <c r="J835" s="205"/>
      <c r="K835" s="205"/>
      <c r="L835" s="210"/>
      <c r="M835" s="211"/>
      <c r="N835" s="212"/>
      <c r="O835" s="212"/>
      <c r="P835" s="212"/>
      <c r="Q835" s="212"/>
      <c r="R835" s="212"/>
      <c r="S835" s="212"/>
      <c r="T835" s="213"/>
      <c r="AT835" s="214" t="s">
        <v>143</v>
      </c>
      <c r="AU835" s="214" t="s">
        <v>82</v>
      </c>
      <c r="AV835" s="14" t="s">
        <v>82</v>
      </c>
      <c r="AW835" s="14" t="s">
        <v>34</v>
      </c>
      <c r="AX835" s="14" t="s">
        <v>72</v>
      </c>
      <c r="AY835" s="214" t="s">
        <v>132</v>
      </c>
    </row>
    <row r="836" spans="1:65" s="14" customFormat="1" ht="11.25">
      <c r="B836" s="204"/>
      <c r="C836" s="205"/>
      <c r="D836" s="195" t="s">
        <v>143</v>
      </c>
      <c r="E836" s="206" t="s">
        <v>19</v>
      </c>
      <c r="F836" s="207" t="s">
        <v>746</v>
      </c>
      <c r="G836" s="205"/>
      <c r="H836" s="208">
        <v>5.3849999999999998</v>
      </c>
      <c r="I836" s="209"/>
      <c r="J836" s="205"/>
      <c r="K836" s="205"/>
      <c r="L836" s="210"/>
      <c r="M836" s="211"/>
      <c r="N836" s="212"/>
      <c r="O836" s="212"/>
      <c r="P836" s="212"/>
      <c r="Q836" s="212"/>
      <c r="R836" s="212"/>
      <c r="S836" s="212"/>
      <c r="T836" s="213"/>
      <c r="AT836" s="214" t="s">
        <v>143</v>
      </c>
      <c r="AU836" s="214" t="s">
        <v>82</v>
      </c>
      <c r="AV836" s="14" t="s">
        <v>82</v>
      </c>
      <c r="AW836" s="14" t="s">
        <v>34</v>
      </c>
      <c r="AX836" s="14" t="s">
        <v>72</v>
      </c>
      <c r="AY836" s="214" t="s">
        <v>132</v>
      </c>
    </row>
    <row r="837" spans="1:65" s="14" customFormat="1" ht="11.25">
      <c r="B837" s="204"/>
      <c r="C837" s="205"/>
      <c r="D837" s="195" t="s">
        <v>143</v>
      </c>
      <c r="E837" s="206" t="s">
        <v>19</v>
      </c>
      <c r="F837" s="207" t="s">
        <v>747</v>
      </c>
      <c r="G837" s="205"/>
      <c r="H837" s="208">
        <v>7.7</v>
      </c>
      <c r="I837" s="209"/>
      <c r="J837" s="205"/>
      <c r="K837" s="205"/>
      <c r="L837" s="210"/>
      <c r="M837" s="211"/>
      <c r="N837" s="212"/>
      <c r="O837" s="212"/>
      <c r="P837" s="212"/>
      <c r="Q837" s="212"/>
      <c r="R837" s="212"/>
      <c r="S837" s="212"/>
      <c r="T837" s="213"/>
      <c r="AT837" s="214" t="s">
        <v>143</v>
      </c>
      <c r="AU837" s="214" t="s">
        <v>82</v>
      </c>
      <c r="AV837" s="14" t="s">
        <v>82</v>
      </c>
      <c r="AW837" s="14" t="s">
        <v>34</v>
      </c>
      <c r="AX837" s="14" t="s">
        <v>72</v>
      </c>
      <c r="AY837" s="214" t="s">
        <v>132</v>
      </c>
    </row>
    <row r="838" spans="1:65" s="15" customFormat="1" ht="11.25">
      <c r="B838" s="215"/>
      <c r="C838" s="216"/>
      <c r="D838" s="195" t="s">
        <v>143</v>
      </c>
      <c r="E838" s="217" t="s">
        <v>19</v>
      </c>
      <c r="F838" s="218" t="s">
        <v>150</v>
      </c>
      <c r="G838" s="216"/>
      <c r="H838" s="219">
        <v>31.974999999999998</v>
      </c>
      <c r="I838" s="220"/>
      <c r="J838" s="216"/>
      <c r="K838" s="216"/>
      <c r="L838" s="221"/>
      <c r="M838" s="222"/>
      <c r="N838" s="223"/>
      <c r="O838" s="223"/>
      <c r="P838" s="223"/>
      <c r="Q838" s="223"/>
      <c r="R838" s="223"/>
      <c r="S838" s="223"/>
      <c r="T838" s="224"/>
      <c r="AT838" s="225" t="s">
        <v>143</v>
      </c>
      <c r="AU838" s="225" t="s">
        <v>82</v>
      </c>
      <c r="AV838" s="15" t="s">
        <v>139</v>
      </c>
      <c r="AW838" s="15" t="s">
        <v>34</v>
      </c>
      <c r="AX838" s="15" t="s">
        <v>80</v>
      </c>
      <c r="AY838" s="225" t="s">
        <v>132</v>
      </c>
    </row>
    <row r="839" spans="1:65" s="2" customFormat="1" ht="16.5" customHeight="1">
      <c r="A839" s="36"/>
      <c r="B839" s="37"/>
      <c r="C839" s="175" t="s">
        <v>748</v>
      </c>
      <c r="D839" s="175" t="s">
        <v>134</v>
      </c>
      <c r="E839" s="176" t="s">
        <v>749</v>
      </c>
      <c r="F839" s="177" t="s">
        <v>750</v>
      </c>
      <c r="G839" s="178" t="s">
        <v>137</v>
      </c>
      <c r="H839" s="179">
        <v>90.518000000000001</v>
      </c>
      <c r="I839" s="180"/>
      <c r="J839" s="181">
        <f>ROUND(I839*H839,2)</f>
        <v>0</v>
      </c>
      <c r="K839" s="177" t="s">
        <v>138</v>
      </c>
      <c r="L839" s="41"/>
      <c r="M839" s="182" t="s">
        <v>19</v>
      </c>
      <c r="N839" s="183" t="s">
        <v>43</v>
      </c>
      <c r="O839" s="66"/>
      <c r="P839" s="184">
        <f>O839*H839</f>
        <v>0</v>
      </c>
      <c r="Q839" s="184">
        <v>2.63E-4</v>
      </c>
      <c r="R839" s="184">
        <f>Q839*H839</f>
        <v>2.3806233999999999E-2</v>
      </c>
      <c r="S839" s="184">
        <v>0</v>
      </c>
      <c r="T839" s="185">
        <f>S839*H839</f>
        <v>0</v>
      </c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R839" s="186" t="s">
        <v>139</v>
      </c>
      <c r="AT839" s="186" t="s">
        <v>134</v>
      </c>
      <c r="AU839" s="186" t="s">
        <v>82</v>
      </c>
      <c r="AY839" s="19" t="s">
        <v>132</v>
      </c>
      <c r="BE839" s="187">
        <f>IF(N839="základní",J839,0)</f>
        <v>0</v>
      </c>
      <c r="BF839" s="187">
        <f>IF(N839="snížená",J839,0)</f>
        <v>0</v>
      </c>
      <c r="BG839" s="187">
        <f>IF(N839="zákl. přenesená",J839,0)</f>
        <v>0</v>
      </c>
      <c r="BH839" s="187">
        <f>IF(N839="sníž. přenesená",J839,0)</f>
        <v>0</v>
      </c>
      <c r="BI839" s="187">
        <f>IF(N839="nulová",J839,0)</f>
        <v>0</v>
      </c>
      <c r="BJ839" s="19" t="s">
        <v>80</v>
      </c>
      <c r="BK839" s="187">
        <f>ROUND(I839*H839,2)</f>
        <v>0</v>
      </c>
      <c r="BL839" s="19" t="s">
        <v>139</v>
      </c>
      <c r="BM839" s="186" t="s">
        <v>751</v>
      </c>
    </row>
    <row r="840" spans="1:65" s="2" customFormat="1" ht="11.25">
      <c r="A840" s="36"/>
      <c r="B840" s="37"/>
      <c r="C840" s="38"/>
      <c r="D840" s="188" t="s">
        <v>141</v>
      </c>
      <c r="E840" s="38"/>
      <c r="F840" s="189" t="s">
        <v>752</v>
      </c>
      <c r="G840" s="38"/>
      <c r="H840" s="38"/>
      <c r="I840" s="190"/>
      <c r="J840" s="38"/>
      <c r="K840" s="38"/>
      <c r="L840" s="41"/>
      <c r="M840" s="191"/>
      <c r="N840" s="192"/>
      <c r="O840" s="66"/>
      <c r="P840" s="66"/>
      <c r="Q840" s="66"/>
      <c r="R840" s="66"/>
      <c r="S840" s="66"/>
      <c r="T840" s="67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T840" s="19" t="s">
        <v>141</v>
      </c>
      <c r="AU840" s="19" t="s">
        <v>82</v>
      </c>
    </row>
    <row r="841" spans="1:65" s="13" customFormat="1" ht="11.25">
      <c r="B841" s="193"/>
      <c r="C841" s="194"/>
      <c r="D841" s="195" t="s">
        <v>143</v>
      </c>
      <c r="E841" s="196" t="s">
        <v>19</v>
      </c>
      <c r="F841" s="197" t="s">
        <v>364</v>
      </c>
      <c r="G841" s="194"/>
      <c r="H841" s="196" t="s">
        <v>19</v>
      </c>
      <c r="I841" s="198"/>
      <c r="J841" s="194"/>
      <c r="K841" s="194"/>
      <c r="L841" s="199"/>
      <c r="M841" s="200"/>
      <c r="N841" s="201"/>
      <c r="O841" s="201"/>
      <c r="P841" s="201"/>
      <c r="Q841" s="201"/>
      <c r="R841" s="201"/>
      <c r="S841" s="201"/>
      <c r="T841" s="202"/>
      <c r="AT841" s="203" t="s">
        <v>143</v>
      </c>
      <c r="AU841" s="203" t="s">
        <v>82</v>
      </c>
      <c r="AV841" s="13" t="s">
        <v>80</v>
      </c>
      <c r="AW841" s="13" t="s">
        <v>34</v>
      </c>
      <c r="AX841" s="13" t="s">
        <v>72</v>
      </c>
      <c r="AY841" s="203" t="s">
        <v>132</v>
      </c>
    </row>
    <row r="842" spans="1:65" s="13" customFormat="1" ht="11.25">
      <c r="B842" s="193"/>
      <c r="C842" s="194"/>
      <c r="D842" s="195" t="s">
        <v>143</v>
      </c>
      <c r="E842" s="196" t="s">
        <v>19</v>
      </c>
      <c r="F842" s="197" t="s">
        <v>272</v>
      </c>
      <c r="G842" s="194"/>
      <c r="H842" s="196" t="s">
        <v>19</v>
      </c>
      <c r="I842" s="198"/>
      <c r="J842" s="194"/>
      <c r="K842" s="194"/>
      <c r="L842" s="199"/>
      <c r="M842" s="200"/>
      <c r="N842" s="201"/>
      <c r="O842" s="201"/>
      <c r="P842" s="201"/>
      <c r="Q842" s="201"/>
      <c r="R842" s="201"/>
      <c r="S842" s="201"/>
      <c r="T842" s="202"/>
      <c r="AT842" s="203" t="s">
        <v>143</v>
      </c>
      <c r="AU842" s="203" t="s">
        <v>82</v>
      </c>
      <c r="AV842" s="13" t="s">
        <v>80</v>
      </c>
      <c r="AW842" s="13" t="s">
        <v>34</v>
      </c>
      <c r="AX842" s="13" t="s">
        <v>72</v>
      </c>
      <c r="AY842" s="203" t="s">
        <v>132</v>
      </c>
    </row>
    <row r="843" spans="1:65" s="13" customFormat="1" ht="11.25">
      <c r="B843" s="193"/>
      <c r="C843" s="194"/>
      <c r="D843" s="195" t="s">
        <v>143</v>
      </c>
      <c r="E843" s="196" t="s">
        <v>19</v>
      </c>
      <c r="F843" s="197" t="s">
        <v>753</v>
      </c>
      <c r="G843" s="194"/>
      <c r="H843" s="196" t="s">
        <v>19</v>
      </c>
      <c r="I843" s="198"/>
      <c r="J843" s="194"/>
      <c r="K843" s="194"/>
      <c r="L843" s="199"/>
      <c r="M843" s="200"/>
      <c r="N843" s="201"/>
      <c r="O843" s="201"/>
      <c r="P843" s="201"/>
      <c r="Q843" s="201"/>
      <c r="R843" s="201"/>
      <c r="S843" s="201"/>
      <c r="T843" s="202"/>
      <c r="AT843" s="203" t="s">
        <v>143</v>
      </c>
      <c r="AU843" s="203" t="s">
        <v>82</v>
      </c>
      <c r="AV843" s="13" t="s">
        <v>80</v>
      </c>
      <c r="AW843" s="13" t="s">
        <v>34</v>
      </c>
      <c r="AX843" s="13" t="s">
        <v>72</v>
      </c>
      <c r="AY843" s="203" t="s">
        <v>132</v>
      </c>
    </row>
    <row r="844" spans="1:65" s="14" customFormat="1" ht="11.25">
      <c r="B844" s="204"/>
      <c r="C844" s="205"/>
      <c r="D844" s="195" t="s">
        <v>143</v>
      </c>
      <c r="E844" s="206" t="s">
        <v>19</v>
      </c>
      <c r="F844" s="207" t="s">
        <v>754</v>
      </c>
      <c r="G844" s="205"/>
      <c r="H844" s="208">
        <v>5.4</v>
      </c>
      <c r="I844" s="209"/>
      <c r="J844" s="205"/>
      <c r="K844" s="205"/>
      <c r="L844" s="210"/>
      <c r="M844" s="211"/>
      <c r="N844" s="212"/>
      <c r="O844" s="212"/>
      <c r="P844" s="212"/>
      <c r="Q844" s="212"/>
      <c r="R844" s="212"/>
      <c r="S844" s="212"/>
      <c r="T844" s="213"/>
      <c r="AT844" s="214" t="s">
        <v>143</v>
      </c>
      <c r="AU844" s="214" t="s">
        <v>82</v>
      </c>
      <c r="AV844" s="14" t="s">
        <v>82</v>
      </c>
      <c r="AW844" s="14" t="s">
        <v>34</v>
      </c>
      <c r="AX844" s="14" t="s">
        <v>72</v>
      </c>
      <c r="AY844" s="214" t="s">
        <v>132</v>
      </c>
    </row>
    <row r="845" spans="1:65" s="14" customFormat="1" ht="11.25">
      <c r="B845" s="204"/>
      <c r="C845" s="205"/>
      <c r="D845" s="195" t="s">
        <v>143</v>
      </c>
      <c r="E845" s="206" t="s">
        <v>19</v>
      </c>
      <c r="F845" s="207" t="s">
        <v>755</v>
      </c>
      <c r="G845" s="205"/>
      <c r="H845" s="208">
        <v>4.2</v>
      </c>
      <c r="I845" s="209"/>
      <c r="J845" s="205"/>
      <c r="K845" s="205"/>
      <c r="L845" s="210"/>
      <c r="M845" s="211"/>
      <c r="N845" s="212"/>
      <c r="O845" s="212"/>
      <c r="P845" s="212"/>
      <c r="Q845" s="212"/>
      <c r="R845" s="212"/>
      <c r="S845" s="212"/>
      <c r="T845" s="213"/>
      <c r="AT845" s="214" t="s">
        <v>143</v>
      </c>
      <c r="AU845" s="214" t="s">
        <v>82</v>
      </c>
      <c r="AV845" s="14" t="s">
        <v>82</v>
      </c>
      <c r="AW845" s="14" t="s">
        <v>34</v>
      </c>
      <c r="AX845" s="14" t="s">
        <v>72</v>
      </c>
      <c r="AY845" s="214" t="s">
        <v>132</v>
      </c>
    </row>
    <row r="846" spans="1:65" s="14" customFormat="1" ht="11.25">
      <c r="B846" s="204"/>
      <c r="C846" s="205"/>
      <c r="D846" s="195" t="s">
        <v>143</v>
      </c>
      <c r="E846" s="206" t="s">
        <v>19</v>
      </c>
      <c r="F846" s="207" t="s">
        <v>756</v>
      </c>
      <c r="G846" s="205"/>
      <c r="H846" s="208">
        <v>14.4</v>
      </c>
      <c r="I846" s="209"/>
      <c r="J846" s="205"/>
      <c r="K846" s="205"/>
      <c r="L846" s="210"/>
      <c r="M846" s="211"/>
      <c r="N846" s="212"/>
      <c r="O846" s="212"/>
      <c r="P846" s="212"/>
      <c r="Q846" s="212"/>
      <c r="R846" s="212"/>
      <c r="S846" s="212"/>
      <c r="T846" s="213"/>
      <c r="AT846" s="214" t="s">
        <v>143</v>
      </c>
      <c r="AU846" s="214" t="s">
        <v>82</v>
      </c>
      <c r="AV846" s="14" t="s">
        <v>82</v>
      </c>
      <c r="AW846" s="14" t="s">
        <v>34</v>
      </c>
      <c r="AX846" s="14" t="s">
        <v>72</v>
      </c>
      <c r="AY846" s="214" t="s">
        <v>132</v>
      </c>
    </row>
    <row r="847" spans="1:65" s="14" customFormat="1" ht="11.25">
      <c r="B847" s="204"/>
      <c r="C847" s="205"/>
      <c r="D847" s="195" t="s">
        <v>143</v>
      </c>
      <c r="E847" s="206" t="s">
        <v>19</v>
      </c>
      <c r="F847" s="207" t="s">
        <v>757</v>
      </c>
      <c r="G847" s="205"/>
      <c r="H847" s="208">
        <v>54</v>
      </c>
      <c r="I847" s="209"/>
      <c r="J847" s="205"/>
      <c r="K847" s="205"/>
      <c r="L847" s="210"/>
      <c r="M847" s="211"/>
      <c r="N847" s="212"/>
      <c r="O847" s="212"/>
      <c r="P847" s="212"/>
      <c r="Q847" s="212"/>
      <c r="R847" s="212"/>
      <c r="S847" s="212"/>
      <c r="T847" s="213"/>
      <c r="AT847" s="214" t="s">
        <v>143</v>
      </c>
      <c r="AU847" s="214" t="s">
        <v>82</v>
      </c>
      <c r="AV847" s="14" t="s">
        <v>82</v>
      </c>
      <c r="AW847" s="14" t="s">
        <v>34</v>
      </c>
      <c r="AX847" s="14" t="s">
        <v>72</v>
      </c>
      <c r="AY847" s="214" t="s">
        <v>132</v>
      </c>
    </row>
    <row r="848" spans="1:65" s="16" customFormat="1" ht="11.25">
      <c r="B848" s="226"/>
      <c r="C848" s="227"/>
      <c r="D848" s="195" t="s">
        <v>143</v>
      </c>
      <c r="E848" s="228" t="s">
        <v>19</v>
      </c>
      <c r="F848" s="229" t="s">
        <v>192</v>
      </c>
      <c r="G848" s="227"/>
      <c r="H848" s="230">
        <v>78</v>
      </c>
      <c r="I848" s="231"/>
      <c r="J848" s="227"/>
      <c r="K848" s="227"/>
      <c r="L848" s="232"/>
      <c r="M848" s="233"/>
      <c r="N848" s="234"/>
      <c r="O848" s="234"/>
      <c r="P848" s="234"/>
      <c r="Q848" s="234"/>
      <c r="R848" s="234"/>
      <c r="S848" s="234"/>
      <c r="T848" s="235"/>
      <c r="AT848" s="236" t="s">
        <v>143</v>
      </c>
      <c r="AU848" s="236" t="s">
        <v>82</v>
      </c>
      <c r="AV848" s="16" t="s">
        <v>156</v>
      </c>
      <c r="AW848" s="16" t="s">
        <v>34</v>
      </c>
      <c r="AX848" s="16" t="s">
        <v>72</v>
      </c>
      <c r="AY848" s="236" t="s">
        <v>132</v>
      </c>
    </row>
    <row r="849" spans="1:65" s="13" customFormat="1" ht="11.25">
      <c r="B849" s="193"/>
      <c r="C849" s="194"/>
      <c r="D849" s="195" t="s">
        <v>143</v>
      </c>
      <c r="E849" s="196" t="s">
        <v>19</v>
      </c>
      <c r="F849" s="197" t="s">
        <v>193</v>
      </c>
      <c r="G849" s="194"/>
      <c r="H849" s="196" t="s">
        <v>19</v>
      </c>
      <c r="I849" s="198"/>
      <c r="J849" s="194"/>
      <c r="K849" s="194"/>
      <c r="L849" s="199"/>
      <c r="M849" s="200"/>
      <c r="N849" s="201"/>
      <c r="O849" s="201"/>
      <c r="P849" s="201"/>
      <c r="Q849" s="201"/>
      <c r="R849" s="201"/>
      <c r="S849" s="201"/>
      <c r="T849" s="202"/>
      <c r="AT849" s="203" t="s">
        <v>143</v>
      </c>
      <c r="AU849" s="203" t="s">
        <v>82</v>
      </c>
      <c r="AV849" s="13" t="s">
        <v>80</v>
      </c>
      <c r="AW849" s="13" t="s">
        <v>34</v>
      </c>
      <c r="AX849" s="13" t="s">
        <v>72</v>
      </c>
      <c r="AY849" s="203" t="s">
        <v>132</v>
      </c>
    </row>
    <row r="850" spans="1:65" s="13" customFormat="1" ht="11.25">
      <c r="B850" s="193"/>
      <c r="C850" s="194"/>
      <c r="D850" s="195" t="s">
        <v>143</v>
      </c>
      <c r="E850" s="196" t="s">
        <v>19</v>
      </c>
      <c r="F850" s="197" t="s">
        <v>496</v>
      </c>
      <c r="G850" s="194"/>
      <c r="H850" s="196" t="s">
        <v>19</v>
      </c>
      <c r="I850" s="198"/>
      <c r="J850" s="194"/>
      <c r="K850" s="194"/>
      <c r="L850" s="199"/>
      <c r="M850" s="200"/>
      <c r="N850" s="201"/>
      <c r="O850" s="201"/>
      <c r="P850" s="201"/>
      <c r="Q850" s="201"/>
      <c r="R850" s="201"/>
      <c r="S850" s="201"/>
      <c r="T850" s="202"/>
      <c r="AT850" s="203" t="s">
        <v>143</v>
      </c>
      <c r="AU850" s="203" t="s">
        <v>82</v>
      </c>
      <c r="AV850" s="13" t="s">
        <v>80</v>
      </c>
      <c r="AW850" s="13" t="s">
        <v>34</v>
      </c>
      <c r="AX850" s="13" t="s">
        <v>72</v>
      </c>
      <c r="AY850" s="203" t="s">
        <v>132</v>
      </c>
    </row>
    <row r="851" spans="1:65" s="14" customFormat="1" ht="11.25">
      <c r="B851" s="204"/>
      <c r="C851" s="205"/>
      <c r="D851" s="195" t="s">
        <v>143</v>
      </c>
      <c r="E851" s="206" t="s">
        <v>19</v>
      </c>
      <c r="F851" s="207" t="s">
        <v>758</v>
      </c>
      <c r="G851" s="205"/>
      <c r="H851" s="208">
        <v>1.36</v>
      </c>
      <c r="I851" s="209"/>
      <c r="J851" s="205"/>
      <c r="K851" s="205"/>
      <c r="L851" s="210"/>
      <c r="M851" s="211"/>
      <c r="N851" s="212"/>
      <c r="O851" s="212"/>
      <c r="P851" s="212"/>
      <c r="Q851" s="212"/>
      <c r="R851" s="212"/>
      <c r="S851" s="212"/>
      <c r="T851" s="213"/>
      <c r="AT851" s="214" t="s">
        <v>143</v>
      </c>
      <c r="AU851" s="214" t="s">
        <v>82</v>
      </c>
      <c r="AV851" s="14" t="s">
        <v>82</v>
      </c>
      <c r="AW851" s="14" t="s">
        <v>34</v>
      </c>
      <c r="AX851" s="14" t="s">
        <v>72</v>
      </c>
      <c r="AY851" s="214" t="s">
        <v>132</v>
      </c>
    </row>
    <row r="852" spans="1:65" s="14" customFormat="1" ht="11.25">
      <c r="B852" s="204"/>
      <c r="C852" s="205"/>
      <c r="D852" s="195" t="s">
        <v>143</v>
      </c>
      <c r="E852" s="206" t="s">
        <v>19</v>
      </c>
      <c r="F852" s="207" t="s">
        <v>759</v>
      </c>
      <c r="G852" s="205"/>
      <c r="H852" s="208">
        <v>1.8</v>
      </c>
      <c r="I852" s="209"/>
      <c r="J852" s="205"/>
      <c r="K852" s="205"/>
      <c r="L852" s="210"/>
      <c r="M852" s="211"/>
      <c r="N852" s="212"/>
      <c r="O852" s="212"/>
      <c r="P852" s="212"/>
      <c r="Q852" s="212"/>
      <c r="R852" s="212"/>
      <c r="S852" s="212"/>
      <c r="T852" s="213"/>
      <c r="AT852" s="214" t="s">
        <v>143</v>
      </c>
      <c r="AU852" s="214" t="s">
        <v>82</v>
      </c>
      <c r="AV852" s="14" t="s">
        <v>82</v>
      </c>
      <c r="AW852" s="14" t="s">
        <v>34</v>
      </c>
      <c r="AX852" s="14" t="s">
        <v>72</v>
      </c>
      <c r="AY852" s="214" t="s">
        <v>132</v>
      </c>
    </row>
    <row r="853" spans="1:65" s="16" customFormat="1" ht="11.25">
      <c r="B853" s="226"/>
      <c r="C853" s="227"/>
      <c r="D853" s="195" t="s">
        <v>143</v>
      </c>
      <c r="E853" s="228" t="s">
        <v>19</v>
      </c>
      <c r="F853" s="229" t="s">
        <v>192</v>
      </c>
      <c r="G853" s="227"/>
      <c r="H853" s="230">
        <v>3.16</v>
      </c>
      <c r="I853" s="231"/>
      <c r="J853" s="227"/>
      <c r="K853" s="227"/>
      <c r="L853" s="232"/>
      <c r="M853" s="233"/>
      <c r="N853" s="234"/>
      <c r="O853" s="234"/>
      <c r="P853" s="234"/>
      <c r="Q853" s="234"/>
      <c r="R853" s="234"/>
      <c r="S853" s="234"/>
      <c r="T853" s="235"/>
      <c r="AT853" s="236" t="s">
        <v>143</v>
      </c>
      <c r="AU853" s="236" t="s">
        <v>82</v>
      </c>
      <c r="AV853" s="16" t="s">
        <v>156</v>
      </c>
      <c r="AW853" s="16" t="s">
        <v>34</v>
      </c>
      <c r="AX853" s="16" t="s">
        <v>72</v>
      </c>
      <c r="AY853" s="236" t="s">
        <v>132</v>
      </c>
    </row>
    <row r="854" spans="1:65" s="13" customFormat="1" ht="11.25">
      <c r="B854" s="193"/>
      <c r="C854" s="194"/>
      <c r="D854" s="195" t="s">
        <v>143</v>
      </c>
      <c r="E854" s="196" t="s">
        <v>19</v>
      </c>
      <c r="F854" s="197" t="s">
        <v>334</v>
      </c>
      <c r="G854" s="194"/>
      <c r="H854" s="196" t="s">
        <v>19</v>
      </c>
      <c r="I854" s="198"/>
      <c r="J854" s="194"/>
      <c r="K854" s="194"/>
      <c r="L854" s="199"/>
      <c r="M854" s="200"/>
      <c r="N854" s="201"/>
      <c r="O854" s="201"/>
      <c r="P854" s="201"/>
      <c r="Q854" s="201"/>
      <c r="R854" s="201"/>
      <c r="S854" s="201"/>
      <c r="T854" s="202"/>
      <c r="AT854" s="203" t="s">
        <v>143</v>
      </c>
      <c r="AU854" s="203" t="s">
        <v>82</v>
      </c>
      <c r="AV854" s="13" t="s">
        <v>80</v>
      </c>
      <c r="AW854" s="13" t="s">
        <v>34</v>
      </c>
      <c r="AX854" s="13" t="s">
        <v>72</v>
      </c>
      <c r="AY854" s="203" t="s">
        <v>132</v>
      </c>
    </row>
    <row r="855" spans="1:65" s="13" customFormat="1" ht="11.25">
      <c r="B855" s="193"/>
      <c r="C855" s="194"/>
      <c r="D855" s="195" t="s">
        <v>143</v>
      </c>
      <c r="E855" s="196" t="s">
        <v>19</v>
      </c>
      <c r="F855" s="197" t="s">
        <v>335</v>
      </c>
      <c r="G855" s="194"/>
      <c r="H855" s="196" t="s">
        <v>19</v>
      </c>
      <c r="I855" s="198"/>
      <c r="J855" s="194"/>
      <c r="K855" s="194"/>
      <c r="L855" s="199"/>
      <c r="M855" s="200"/>
      <c r="N855" s="201"/>
      <c r="O855" s="201"/>
      <c r="P855" s="201"/>
      <c r="Q855" s="201"/>
      <c r="R855" s="201"/>
      <c r="S855" s="201"/>
      <c r="T855" s="202"/>
      <c r="AT855" s="203" t="s">
        <v>143</v>
      </c>
      <c r="AU855" s="203" t="s">
        <v>82</v>
      </c>
      <c r="AV855" s="13" t="s">
        <v>80</v>
      </c>
      <c r="AW855" s="13" t="s">
        <v>34</v>
      </c>
      <c r="AX855" s="13" t="s">
        <v>72</v>
      </c>
      <c r="AY855" s="203" t="s">
        <v>132</v>
      </c>
    </row>
    <row r="856" spans="1:65" s="13" customFormat="1" ht="11.25">
      <c r="B856" s="193"/>
      <c r="C856" s="194"/>
      <c r="D856" s="195" t="s">
        <v>143</v>
      </c>
      <c r="E856" s="196" t="s">
        <v>19</v>
      </c>
      <c r="F856" s="197" t="s">
        <v>760</v>
      </c>
      <c r="G856" s="194"/>
      <c r="H856" s="196" t="s">
        <v>19</v>
      </c>
      <c r="I856" s="198"/>
      <c r="J856" s="194"/>
      <c r="K856" s="194"/>
      <c r="L856" s="199"/>
      <c r="M856" s="200"/>
      <c r="N856" s="201"/>
      <c r="O856" s="201"/>
      <c r="P856" s="201"/>
      <c r="Q856" s="201"/>
      <c r="R856" s="201"/>
      <c r="S856" s="201"/>
      <c r="T856" s="202"/>
      <c r="AT856" s="203" t="s">
        <v>143</v>
      </c>
      <c r="AU856" s="203" t="s">
        <v>82</v>
      </c>
      <c r="AV856" s="13" t="s">
        <v>80</v>
      </c>
      <c r="AW856" s="13" t="s">
        <v>34</v>
      </c>
      <c r="AX856" s="13" t="s">
        <v>72</v>
      </c>
      <c r="AY856" s="203" t="s">
        <v>132</v>
      </c>
    </row>
    <row r="857" spans="1:65" s="13" customFormat="1" ht="11.25">
      <c r="B857" s="193"/>
      <c r="C857" s="194"/>
      <c r="D857" s="195" t="s">
        <v>143</v>
      </c>
      <c r="E857" s="196" t="s">
        <v>19</v>
      </c>
      <c r="F857" s="197" t="s">
        <v>761</v>
      </c>
      <c r="G857" s="194"/>
      <c r="H857" s="196" t="s">
        <v>19</v>
      </c>
      <c r="I857" s="198"/>
      <c r="J857" s="194"/>
      <c r="K857" s="194"/>
      <c r="L857" s="199"/>
      <c r="M857" s="200"/>
      <c r="N857" s="201"/>
      <c r="O857" s="201"/>
      <c r="P857" s="201"/>
      <c r="Q857" s="201"/>
      <c r="R857" s="201"/>
      <c r="S857" s="201"/>
      <c r="T857" s="202"/>
      <c r="AT857" s="203" t="s">
        <v>143</v>
      </c>
      <c r="AU857" s="203" t="s">
        <v>82</v>
      </c>
      <c r="AV857" s="13" t="s">
        <v>80</v>
      </c>
      <c r="AW857" s="13" t="s">
        <v>34</v>
      </c>
      <c r="AX857" s="13" t="s">
        <v>72</v>
      </c>
      <c r="AY857" s="203" t="s">
        <v>132</v>
      </c>
    </row>
    <row r="858" spans="1:65" s="14" customFormat="1" ht="11.25">
      <c r="B858" s="204"/>
      <c r="C858" s="205"/>
      <c r="D858" s="195" t="s">
        <v>143</v>
      </c>
      <c r="E858" s="206" t="s">
        <v>19</v>
      </c>
      <c r="F858" s="207" t="s">
        <v>762</v>
      </c>
      <c r="G858" s="205"/>
      <c r="H858" s="208">
        <v>9.3580000000000005</v>
      </c>
      <c r="I858" s="209"/>
      <c r="J858" s="205"/>
      <c r="K858" s="205"/>
      <c r="L858" s="210"/>
      <c r="M858" s="211"/>
      <c r="N858" s="212"/>
      <c r="O858" s="212"/>
      <c r="P858" s="212"/>
      <c r="Q858" s="212"/>
      <c r="R858" s="212"/>
      <c r="S858" s="212"/>
      <c r="T858" s="213"/>
      <c r="AT858" s="214" t="s">
        <v>143</v>
      </c>
      <c r="AU858" s="214" t="s">
        <v>82</v>
      </c>
      <c r="AV858" s="14" t="s">
        <v>82</v>
      </c>
      <c r="AW858" s="14" t="s">
        <v>34</v>
      </c>
      <c r="AX858" s="14" t="s">
        <v>72</v>
      </c>
      <c r="AY858" s="214" t="s">
        <v>132</v>
      </c>
    </row>
    <row r="859" spans="1:65" s="16" customFormat="1" ht="11.25">
      <c r="B859" s="226"/>
      <c r="C859" s="227"/>
      <c r="D859" s="195" t="s">
        <v>143</v>
      </c>
      <c r="E859" s="228" t="s">
        <v>19</v>
      </c>
      <c r="F859" s="229" t="s">
        <v>192</v>
      </c>
      <c r="G859" s="227"/>
      <c r="H859" s="230">
        <v>9.3580000000000005</v>
      </c>
      <c r="I859" s="231"/>
      <c r="J859" s="227"/>
      <c r="K859" s="227"/>
      <c r="L859" s="232"/>
      <c r="M859" s="233"/>
      <c r="N859" s="234"/>
      <c r="O859" s="234"/>
      <c r="P859" s="234"/>
      <c r="Q859" s="234"/>
      <c r="R859" s="234"/>
      <c r="S859" s="234"/>
      <c r="T859" s="235"/>
      <c r="AT859" s="236" t="s">
        <v>143</v>
      </c>
      <c r="AU859" s="236" t="s">
        <v>82</v>
      </c>
      <c r="AV859" s="16" t="s">
        <v>156</v>
      </c>
      <c r="AW859" s="16" t="s">
        <v>34</v>
      </c>
      <c r="AX859" s="16" t="s">
        <v>72</v>
      </c>
      <c r="AY859" s="236" t="s">
        <v>132</v>
      </c>
    </row>
    <row r="860" spans="1:65" s="15" customFormat="1" ht="11.25">
      <c r="B860" s="215"/>
      <c r="C860" s="216"/>
      <c r="D860" s="195" t="s">
        <v>143</v>
      </c>
      <c r="E860" s="217" t="s">
        <v>19</v>
      </c>
      <c r="F860" s="218" t="s">
        <v>150</v>
      </c>
      <c r="G860" s="216"/>
      <c r="H860" s="219">
        <v>90.518000000000001</v>
      </c>
      <c r="I860" s="220"/>
      <c r="J860" s="216"/>
      <c r="K860" s="216"/>
      <c r="L860" s="221"/>
      <c r="M860" s="222"/>
      <c r="N860" s="223"/>
      <c r="O860" s="223"/>
      <c r="P860" s="223"/>
      <c r="Q860" s="223"/>
      <c r="R860" s="223"/>
      <c r="S860" s="223"/>
      <c r="T860" s="224"/>
      <c r="AT860" s="225" t="s">
        <v>143</v>
      </c>
      <c r="AU860" s="225" t="s">
        <v>82</v>
      </c>
      <c r="AV860" s="15" t="s">
        <v>139</v>
      </c>
      <c r="AW860" s="15" t="s">
        <v>34</v>
      </c>
      <c r="AX860" s="15" t="s">
        <v>80</v>
      </c>
      <c r="AY860" s="225" t="s">
        <v>132</v>
      </c>
    </row>
    <row r="861" spans="1:65" s="2" customFormat="1" ht="24.2" customHeight="1">
      <c r="A861" s="36"/>
      <c r="B861" s="37"/>
      <c r="C861" s="175" t="s">
        <v>763</v>
      </c>
      <c r="D861" s="175" t="s">
        <v>134</v>
      </c>
      <c r="E861" s="176" t="s">
        <v>764</v>
      </c>
      <c r="F861" s="177" t="s">
        <v>765</v>
      </c>
      <c r="G861" s="178" t="s">
        <v>137</v>
      </c>
      <c r="H861" s="179">
        <v>90.518000000000001</v>
      </c>
      <c r="I861" s="180"/>
      <c r="J861" s="181">
        <f>ROUND(I861*H861,2)</f>
        <v>0</v>
      </c>
      <c r="K861" s="177" t="s">
        <v>138</v>
      </c>
      <c r="L861" s="41"/>
      <c r="M861" s="182" t="s">
        <v>19</v>
      </c>
      <c r="N861" s="183" t="s">
        <v>43</v>
      </c>
      <c r="O861" s="66"/>
      <c r="P861" s="184">
        <f>O861*H861</f>
        <v>0</v>
      </c>
      <c r="Q861" s="184">
        <v>4.3839999999999999E-3</v>
      </c>
      <c r="R861" s="184">
        <f>Q861*H861</f>
        <v>0.39683091199999998</v>
      </c>
      <c r="S861" s="184">
        <v>0</v>
      </c>
      <c r="T861" s="185">
        <f>S861*H861</f>
        <v>0</v>
      </c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R861" s="186" t="s">
        <v>139</v>
      </c>
      <c r="AT861" s="186" t="s">
        <v>134</v>
      </c>
      <c r="AU861" s="186" t="s">
        <v>82</v>
      </c>
      <c r="AY861" s="19" t="s">
        <v>132</v>
      </c>
      <c r="BE861" s="187">
        <f>IF(N861="základní",J861,0)</f>
        <v>0</v>
      </c>
      <c r="BF861" s="187">
        <f>IF(N861="snížená",J861,0)</f>
        <v>0</v>
      </c>
      <c r="BG861" s="187">
        <f>IF(N861="zákl. přenesená",J861,0)</f>
        <v>0</v>
      </c>
      <c r="BH861" s="187">
        <f>IF(N861="sníž. přenesená",J861,0)</f>
        <v>0</v>
      </c>
      <c r="BI861" s="187">
        <f>IF(N861="nulová",J861,0)</f>
        <v>0</v>
      </c>
      <c r="BJ861" s="19" t="s">
        <v>80</v>
      </c>
      <c r="BK861" s="187">
        <f>ROUND(I861*H861,2)</f>
        <v>0</v>
      </c>
      <c r="BL861" s="19" t="s">
        <v>139</v>
      </c>
      <c r="BM861" s="186" t="s">
        <v>766</v>
      </c>
    </row>
    <row r="862" spans="1:65" s="2" customFormat="1" ht="11.25">
      <c r="A862" s="36"/>
      <c r="B862" s="37"/>
      <c r="C862" s="38"/>
      <c r="D862" s="188" t="s">
        <v>141</v>
      </c>
      <c r="E862" s="38"/>
      <c r="F862" s="189" t="s">
        <v>767</v>
      </c>
      <c r="G862" s="38"/>
      <c r="H862" s="38"/>
      <c r="I862" s="190"/>
      <c r="J862" s="38"/>
      <c r="K862" s="38"/>
      <c r="L862" s="41"/>
      <c r="M862" s="191"/>
      <c r="N862" s="192"/>
      <c r="O862" s="66"/>
      <c r="P862" s="66"/>
      <c r="Q862" s="66"/>
      <c r="R862" s="66"/>
      <c r="S862" s="66"/>
      <c r="T862" s="67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T862" s="19" t="s">
        <v>141</v>
      </c>
      <c r="AU862" s="19" t="s">
        <v>82</v>
      </c>
    </row>
    <row r="863" spans="1:65" s="13" customFormat="1" ht="11.25">
      <c r="B863" s="193"/>
      <c r="C863" s="194"/>
      <c r="D863" s="195" t="s">
        <v>143</v>
      </c>
      <c r="E863" s="196" t="s">
        <v>19</v>
      </c>
      <c r="F863" s="197" t="s">
        <v>364</v>
      </c>
      <c r="G863" s="194"/>
      <c r="H863" s="196" t="s">
        <v>19</v>
      </c>
      <c r="I863" s="198"/>
      <c r="J863" s="194"/>
      <c r="K863" s="194"/>
      <c r="L863" s="199"/>
      <c r="M863" s="200"/>
      <c r="N863" s="201"/>
      <c r="O863" s="201"/>
      <c r="P863" s="201"/>
      <c r="Q863" s="201"/>
      <c r="R863" s="201"/>
      <c r="S863" s="201"/>
      <c r="T863" s="202"/>
      <c r="AT863" s="203" t="s">
        <v>143</v>
      </c>
      <c r="AU863" s="203" t="s">
        <v>82</v>
      </c>
      <c r="AV863" s="13" t="s">
        <v>80</v>
      </c>
      <c r="AW863" s="13" t="s">
        <v>34</v>
      </c>
      <c r="AX863" s="13" t="s">
        <v>72</v>
      </c>
      <c r="AY863" s="203" t="s">
        <v>132</v>
      </c>
    </row>
    <row r="864" spans="1:65" s="13" customFormat="1" ht="11.25">
      <c r="B864" s="193"/>
      <c r="C864" s="194"/>
      <c r="D864" s="195" t="s">
        <v>143</v>
      </c>
      <c r="E864" s="196" t="s">
        <v>19</v>
      </c>
      <c r="F864" s="197" t="s">
        <v>272</v>
      </c>
      <c r="G864" s="194"/>
      <c r="H864" s="196" t="s">
        <v>19</v>
      </c>
      <c r="I864" s="198"/>
      <c r="J864" s="194"/>
      <c r="K864" s="194"/>
      <c r="L864" s="199"/>
      <c r="M864" s="200"/>
      <c r="N864" s="201"/>
      <c r="O864" s="201"/>
      <c r="P864" s="201"/>
      <c r="Q864" s="201"/>
      <c r="R864" s="201"/>
      <c r="S864" s="201"/>
      <c r="T864" s="202"/>
      <c r="AT864" s="203" t="s">
        <v>143</v>
      </c>
      <c r="AU864" s="203" t="s">
        <v>82</v>
      </c>
      <c r="AV864" s="13" t="s">
        <v>80</v>
      </c>
      <c r="AW864" s="13" t="s">
        <v>34</v>
      </c>
      <c r="AX864" s="13" t="s">
        <v>72</v>
      </c>
      <c r="AY864" s="203" t="s">
        <v>132</v>
      </c>
    </row>
    <row r="865" spans="2:51" s="13" customFormat="1" ht="11.25">
      <c r="B865" s="193"/>
      <c r="C865" s="194"/>
      <c r="D865" s="195" t="s">
        <v>143</v>
      </c>
      <c r="E865" s="196" t="s">
        <v>19</v>
      </c>
      <c r="F865" s="197" t="s">
        <v>753</v>
      </c>
      <c r="G865" s="194"/>
      <c r="H865" s="196" t="s">
        <v>19</v>
      </c>
      <c r="I865" s="198"/>
      <c r="J865" s="194"/>
      <c r="K865" s="194"/>
      <c r="L865" s="199"/>
      <c r="M865" s="200"/>
      <c r="N865" s="201"/>
      <c r="O865" s="201"/>
      <c r="P865" s="201"/>
      <c r="Q865" s="201"/>
      <c r="R865" s="201"/>
      <c r="S865" s="201"/>
      <c r="T865" s="202"/>
      <c r="AT865" s="203" t="s">
        <v>143</v>
      </c>
      <c r="AU865" s="203" t="s">
        <v>82</v>
      </c>
      <c r="AV865" s="13" t="s">
        <v>80</v>
      </c>
      <c r="AW865" s="13" t="s">
        <v>34</v>
      </c>
      <c r="AX865" s="13" t="s">
        <v>72</v>
      </c>
      <c r="AY865" s="203" t="s">
        <v>132</v>
      </c>
    </row>
    <row r="866" spans="2:51" s="14" customFormat="1" ht="11.25">
      <c r="B866" s="204"/>
      <c r="C866" s="205"/>
      <c r="D866" s="195" t="s">
        <v>143</v>
      </c>
      <c r="E866" s="206" t="s">
        <v>19</v>
      </c>
      <c r="F866" s="207" t="s">
        <v>754</v>
      </c>
      <c r="G866" s="205"/>
      <c r="H866" s="208">
        <v>5.4</v>
      </c>
      <c r="I866" s="209"/>
      <c r="J866" s="205"/>
      <c r="K866" s="205"/>
      <c r="L866" s="210"/>
      <c r="M866" s="211"/>
      <c r="N866" s="212"/>
      <c r="O866" s="212"/>
      <c r="P866" s="212"/>
      <c r="Q866" s="212"/>
      <c r="R866" s="212"/>
      <c r="S866" s="212"/>
      <c r="T866" s="213"/>
      <c r="AT866" s="214" t="s">
        <v>143</v>
      </c>
      <c r="AU866" s="214" t="s">
        <v>82</v>
      </c>
      <c r="AV866" s="14" t="s">
        <v>82</v>
      </c>
      <c r="AW866" s="14" t="s">
        <v>34</v>
      </c>
      <c r="AX866" s="14" t="s">
        <v>72</v>
      </c>
      <c r="AY866" s="214" t="s">
        <v>132</v>
      </c>
    </row>
    <row r="867" spans="2:51" s="14" customFormat="1" ht="11.25">
      <c r="B867" s="204"/>
      <c r="C867" s="205"/>
      <c r="D867" s="195" t="s">
        <v>143</v>
      </c>
      <c r="E867" s="206" t="s">
        <v>19</v>
      </c>
      <c r="F867" s="207" t="s">
        <v>755</v>
      </c>
      <c r="G867" s="205"/>
      <c r="H867" s="208">
        <v>4.2</v>
      </c>
      <c r="I867" s="209"/>
      <c r="J867" s="205"/>
      <c r="K867" s="205"/>
      <c r="L867" s="210"/>
      <c r="M867" s="211"/>
      <c r="N867" s="212"/>
      <c r="O867" s="212"/>
      <c r="P867" s="212"/>
      <c r="Q867" s="212"/>
      <c r="R867" s="212"/>
      <c r="S867" s="212"/>
      <c r="T867" s="213"/>
      <c r="AT867" s="214" t="s">
        <v>143</v>
      </c>
      <c r="AU867" s="214" t="s">
        <v>82</v>
      </c>
      <c r="AV867" s="14" t="s">
        <v>82</v>
      </c>
      <c r="AW867" s="14" t="s">
        <v>34</v>
      </c>
      <c r="AX867" s="14" t="s">
        <v>72</v>
      </c>
      <c r="AY867" s="214" t="s">
        <v>132</v>
      </c>
    </row>
    <row r="868" spans="2:51" s="14" customFormat="1" ht="11.25">
      <c r="B868" s="204"/>
      <c r="C868" s="205"/>
      <c r="D868" s="195" t="s">
        <v>143</v>
      </c>
      <c r="E868" s="206" t="s">
        <v>19</v>
      </c>
      <c r="F868" s="207" t="s">
        <v>756</v>
      </c>
      <c r="G868" s="205"/>
      <c r="H868" s="208">
        <v>14.4</v>
      </c>
      <c r="I868" s="209"/>
      <c r="J868" s="205"/>
      <c r="K868" s="205"/>
      <c r="L868" s="210"/>
      <c r="M868" s="211"/>
      <c r="N868" s="212"/>
      <c r="O868" s="212"/>
      <c r="P868" s="212"/>
      <c r="Q868" s="212"/>
      <c r="R868" s="212"/>
      <c r="S868" s="212"/>
      <c r="T868" s="213"/>
      <c r="AT868" s="214" t="s">
        <v>143</v>
      </c>
      <c r="AU868" s="214" t="s">
        <v>82</v>
      </c>
      <c r="AV868" s="14" t="s">
        <v>82</v>
      </c>
      <c r="AW868" s="14" t="s">
        <v>34</v>
      </c>
      <c r="AX868" s="14" t="s">
        <v>72</v>
      </c>
      <c r="AY868" s="214" t="s">
        <v>132</v>
      </c>
    </row>
    <row r="869" spans="2:51" s="14" customFormat="1" ht="11.25">
      <c r="B869" s="204"/>
      <c r="C869" s="205"/>
      <c r="D869" s="195" t="s">
        <v>143</v>
      </c>
      <c r="E869" s="206" t="s">
        <v>19</v>
      </c>
      <c r="F869" s="207" t="s">
        <v>757</v>
      </c>
      <c r="G869" s="205"/>
      <c r="H869" s="208">
        <v>54</v>
      </c>
      <c r="I869" s="209"/>
      <c r="J869" s="205"/>
      <c r="K869" s="205"/>
      <c r="L869" s="210"/>
      <c r="M869" s="211"/>
      <c r="N869" s="212"/>
      <c r="O869" s="212"/>
      <c r="P869" s="212"/>
      <c r="Q869" s="212"/>
      <c r="R869" s="212"/>
      <c r="S869" s="212"/>
      <c r="T869" s="213"/>
      <c r="AT869" s="214" t="s">
        <v>143</v>
      </c>
      <c r="AU869" s="214" t="s">
        <v>82</v>
      </c>
      <c r="AV869" s="14" t="s">
        <v>82</v>
      </c>
      <c r="AW869" s="14" t="s">
        <v>34</v>
      </c>
      <c r="AX869" s="14" t="s">
        <v>72</v>
      </c>
      <c r="AY869" s="214" t="s">
        <v>132</v>
      </c>
    </row>
    <row r="870" spans="2:51" s="16" customFormat="1" ht="11.25">
      <c r="B870" s="226"/>
      <c r="C870" s="227"/>
      <c r="D870" s="195" t="s">
        <v>143</v>
      </c>
      <c r="E870" s="228" t="s">
        <v>19</v>
      </c>
      <c r="F870" s="229" t="s">
        <v>192</v>
      </c>
      <c r="G870" s="227"/>
      <c r="H870" s="230">
        <v>78</v>
      </c>
      <c r="I870" s="231"/>
      <c r="J870" s="227"/>
      <c r="K870" s="227"/>
      <c r="L870" s="232"/>
      <c r="M870" s="233"/>
      <c r="N870" s="234"/>
      <c r="O870" s="234"/>
      <c r="P870" s="234"/>
      <c r="Q870" s="234"/>
      <c r="R870" s="234"/>
      <c r="S870" s="234"/>
      <c r="T870" s="235"/>
      <c r="AT870" s="236" t="s">
        <v>143</v>
      </c>
      <c r="AU870" s="236" t="s">
        <v>82</v>
      </c>
      <c r="AV870" s="16" t="s">
        <v>156</v>
      </c>
      <c r="AW870" s="16" t="s">
        <v>34</v>
      </c>
      <c r="AX870" s="16" t="s">
        <v>72</v>
      </c>
      <c r="AY870" s="236" t="s">
        <v>132</v>
      </c>
    </row>
    <row r="871" spans="2:51" s="13" customFormat="1" ht="11.25">
      <c r="B871" s="193"/>
      <c r="C871" s="194"/>
      <c r="D871" s="195" t="s">
        <v>143</v>
      </c>
      <c r="E871" s="196" t="s">
        <v>19</v>
      </c>
      <c r="F871" s="197" t="s">
        <v>193</v>
      </c>
      <c r="G871" s="194"/>
      <c r="H871" s="196" t="s">
        <v>19</v>
      </c>
      <c r="I871" s="198"/>
      <c r="J871" s="194"/>
      <c r="K871" s="194"/>
      <c r="L871" s="199"/>
      <c r="M871" s="200"/>
      <c r="N871" s="201"/>
      <c r="O871" s="201"/>
      <c r="P871" s="201"/>
      <c r="Q871" s="201"/>
      <c r="R871" s="201"/>
      <c r="S871" s="201"/>
      <c r="T871" s="202"/>
      <c r="AT871" s="203" t="s">
        <v>143</v>
      </c>
      <c r="AU871" s="203" t="s">
        <v>82</v>
      </c>
      <c r="AV871" s="13" t="s">
        <v>80</v>
      </c>
      <c r="AW871" s="13" t="s">
        <v>34</v>
      </c>
      <c r="AX871" s="13" t="s">
        <v>72</v>
      </c>
      <c r="AY871" s="203" t="s">
        <v>132</v>
      </c>
    </row>
    <row r="872" spans="2:51" s="13" customFormat="1" ht="11.25">
      <c r="B872" s="193"/>
      <c r="C872" s="194"/>
      <c r="D872" s="195" t="s">
        <v>143</v>
      </c>
      <c r="E872" s="196" t="s">
        <v>19</v>
      </c>
      <c r="F872" s="197" t="s">
        <v>367</v>
      </c>
      <c r="G872" s="194"/>
      <c r="H872" s="196" t="s">
        <v>19</v>
      </c>
      <c r="I872" s="198"/>
      <c r="J872" s="194"/>
      <c r="K872" s="194"/>
      <c r="L872" s="199"/>
      <c r="M872" s="200"/>
      <c r="N872" s="201"/>
      <c r="O872" s="201"/>
      <c r="P872" s="201"/>
      <c r="Q872" s="201"/>
      <c r="R872" s="201"/>
      <c r="S872" s="201"/>
      <c r="T872" s="202"/>
      <c r="AT872" s="203" t="s">
        <v>143</v>
      </c>
      <c r="AU872" s="203" t="s">
        <v>82</v>
      </c>
      <c r="AV872" s="13" t="s">
        <v>80</v>
      </c>
      <c r="AW872" s="13" t="s">
        <v>34</v>
      </c>
      <c r="AX872" s="13" t="s">
        <v>72</v>
      </c>
      <c r="AY872" s="203" t="s">
        <v>132</v>
      </c>
    </row>
    <row r="873" spans="2:51" s="14" customFormat="1" ht="11.25">
      <c r="B873" s="204"/>
      <c r="C873" s="205"/>
      <c r="D873" s="195" t="s">
        <v>143</v>
      </c>
      <c r="E873" s="206" t="s">
        <v>19</v>
      </c>
      <c r="F873" s="207" t="s">
        <v>758</v>
      </c>
      <c r="G873" s="205"/>
      <c r="H873" s="208">
        <v>1.36</v>
      </c>
      <c r="I873" s="209"/>
      <c r="J873" s="205"/>
      <c r="K873" s="205"/>
      <c r="L873" s="210"/>
      <c r="M873" s="211"/>
      <c r="N873" s="212"/>
      <c r="O873" s="212"/>
      <c r="P873" s="212"/>
      <c r="Q873" s="212"/>
      <c r="R873" s="212"/>
      <c r="S873" s="212"/>
      <c r="T873" s="213"/>
      <c r="AT873" s="214" t="s">
        <v>143</v>
      </c>
      <c r="AU873" s="214" t="s">
        <v>82</v>
      </c>
      <c r="AV873" s="14" t="s">
        <v>82</v>
      </c>
      <c r="AW873" s="14" t="s">
        <v>34</v>
      </c>
      <c r="AX873" s="14" t="s">
        <v>72</v>
      </c>
      <c r="AY873" s="214" t="s">
        <v>132</v>
      </c>
    </row>
    <row r="874" spans="2:51" s="14" customFormat="1" ht="11.25">
      <c r="B874" s="204"/>
      <c r="C874" s="205"/>
      <c r="D874" s="195" t="s">
        <v>143</v>
      </c>
      <c r="E874" s="206" t="s">
        <v>19</v>
      </c>
      <c r="F874" s="207" t="s">
        <v>759</v>
      </c>
      <c r="G874" s="205"/>
      <c r="H874" s="208">
        <v>1.8</v>
      </c>
      <c r="I874" s="209"/>
      <c r="J874" s="205"/>
      <c r="K874" s="205"/>
      <c r="L874" s="210"/>
      <c r="M874" s="211"/>
      <c r="N874" s="212"/>
      <c r="O874" s="212"/>
      <c r="P874" s="212"/>
      <c r="Q874" s="212"/>
      <c r="R874" s="212"/>
      <c r="S874" s="212"/>
      <c r="T874" s="213"/>
      <c r="AT874" s="214" t="s">
        <v>143</v>
      </c>
      <c r="AU874" s="214" t="s">
        <v>82</v>
      </c>
      <c r="AV874" s="14" t="s">
        <v>82</v>
      </c>
      <c r="AW874" s="14" t="s">
        <v>34</v>
      </c>
      <c r="AX874" s="14" t="s">
        <v>72</v>
      </c>
      <c r="AY874" s="214" t="s">
        <v>132</v>
      </c>
    </row>
    <row r="875" spans="2:51" s="16" customFormat="1" ht="11.25">
      <c r="B875" s="226"/>
      <c r="C875" s="227"/>
      <c r="D875" s="195" t="s">
        <v>143</v>
      </c>
      <c r="E875" s="228" t="s">
        <v>19</v>
      </c>
      <c r="F875" s="229" t="s">
        <v>192</v>
      </c>
      <c r="G875" s="227"/>
      <c r="H875" s="230">
        <v>3.16</v>
      </c>
      <c r="I875" s="231"/>
      <c r="J875" s="227"/>
      <c r="K875" s="227"/>
      <c r="L875" s="232"/>
      <c r="M875" s="233"/>
      <c r="N875" s="234"/>
      <c r="O875" s="234"/>
      <c r="P875" s="234"/>
      <c r="Q875" s="234"/>
      <c r="R875" s="234"/>
      <c r="S875" s="234"/>
      <c r="T875" s="235"/>
      <c r="AT875" s="236" t="s">
        <v>143</v>
      </c>
      <c r="AU875" s="236" t="s">
        <v>82</v>
      </c>
      <c r="AV875" s="16" t="s">
        <v>156</v>
      </c>
      <c r="AW875" s="16" t="s">
        <v>34</v>
      </c>
      <c r="AX875" s="16" t="s">
        <v>72</v>
      </c>
      <c r="AY875" s="236" t="s">
        <v>132</v>
      </c>
    </row>
    <row r="876" spans="2:51" s="13" customFormat="1" ht="11.25">
      <c r="B876" s="193"/>
      <c r="C876" s="194"/>
      <c r="D876" s="195" t="s">
        <v>143</v>
      </c>
      <c r="E876" s="196" t="s">
        <v>19</v>
      </c>
      <c r="F876" s="197" t="s">
        <v>334</v>
      </c>
      <c r="G876" s="194"/>
      <c r="H876" s="196" t="s">
        <v>19</v>
      </c>
      <c r="I876" s="198"/>
      <c r="J876" s="194"/>
      <c r="K876" s="194"/>
      <c r="L876" s="199"/>
      <c r="M876" s="200"/>
      <c r="N876" s="201"/>
      <c r="O876" s="201"/>
      <c r="P876" s="201"/>
      <c r="Q876" s="201"/>
      <c r="R876" s="201"/>
      <c r="S876" s="201"/>
      <c r="T876" s="202"/>
      <c r="AT876" s="203" t="s">
        <v>143</v>
      </c>
      <c r="AU876" s="203" t="s">
        <v>82</v>
      </c>
      <c r="AV876" s="13" t="s">
        <v>80</v>
      </c>
      <c r="AW876" s="13" t="s">
        <v>34</v>
      </c>
      <c r="AX876" s="13" t="s">
        <v>72</v>
      </c>
      <c r="AY876" s="203" t="s">
        <v>132</v>
      </c>
    </row>
    <row r="877" spans="2:51" s="13" customFormat="1" ht="11.25">
      <c r="B877" s="193"/>
      <c r="C877" s="194"/>
      <c r="D877" s="195" t="s">
        <v>143</v>
      </c>
      <c r="E877" s="196" t="s">
        <v>19</v>
      </c>
      <c r="F877" s="197" t="s">
        <v>335</v>
      </c>
      <c r="G877" s="194"/>
      <c r="H877" s="196" t="s">
        <v>19</v>
      </c>
      <c r="I877" s="198"/>
      <c r="J877" s="194"/>
      <c r="K877" s="194"/>
      <c r="L877" s="199"/>
      <c r="M877" s="200"/>
      <c r="N877" s="201"/>
      <c r="O877" s="201"/>
      <c r="P877" s="201"/>
      <c r="Q877" s="201"/>
      <c r="R877" s="201"/>
      <c r="S877" s="201"/>
      <c r="T877" s="202"/>
      <c r="AT877" s="203" t="s">
        <v>143</v>
      </c>
      <c r="AU877" s="203" t="s">
        <v>82</v>
      </c>
      <c r="AV877" s="13" t="s">
        <v>80</v>
      </c>
      <c r="AW877" s="13" t="s">
        <v>34</v>
      </c>
      <c r="AX877" s="13" t="s">
        <v>72</v>
      </c>
      <c r="AY877" s="203" t="s">
        <v>132</v>
      </c>
    </row>
    <row r="878" spans="2:51" s="13" customFormat="1" ht="11.25">
      <c r="B878" s="193"/>
      <c r="C878" s="194"/>
      <c r="D878" s="195" t="s">
        <v>143</v>
      </c>
      <c r="E878" s="196" t="s">
        <v>19</v>
      </c>
      <c r="F878" s="197" t="s">
        <v>760</v>
      </c>
      <c r="G878" s="194"/>
      <c r="H878" s="196" t="s">
        <v>19</v>
      </c>
      <c r="I878" s="198"/>
      <c r="J878" s="194"/>
      <c r="K878" s="194"/>
      <c r="L878" s="199"/>
      <c r="M878" s="200"/>
      <c r="N878" s="201"/>
      <c r="O878" s="201"/>
      <c r="P878" s="201"/>
      <c r="Q878" s="201"/>
      <c r="R878" s="201"/>
      <c r="S878" s="201"/>
      <c r="T878" s="202"/>
      <c r="AT878" s="203" t="s">
        <v>143</v>
      </c>
      <c r="AU878" s="203" t="s">
        <v>82</v>
      </c>
      <c r="AV878" s="13" t="s">
        <v>80</v>
      </c>
      <c r="AW878" s="13" t="s">
        <v>34</v>
      </c>
      <c r="AX878" s="13" t="s">
        <v>72</v>
      </c>
      <c r="AY878" s="203" t="s">
        <v>132</v>
      </c>
    </row>
    <row r="879" spans="2:51" s="13" customFormat="1" ht="11.25">
      <c r="B879" s="193"/>
      <c r="C879" s="194"/>
      <c r="D879" s="195" t="s">
        <v>143</v>
      </c>
      <c r="E879" s="196" t="s">
        <v>19</v>
      </c>
      <c r="F879" s="197" t="s">
        <v>761</v>
      </c>
      <c r="G879" s="194"/>
      <c r="H879" s="196" t="s">
        <v>19</v>
      </c>
      <c r="I879" s="198"/>
      <c r="J879" s="194"/>
      <c r="K879" s="194"/>
      <c r="L879" s="199"/>
      <c r="M879" s="200"/>
      <c r="N879" s="201"/>
      <c r="O879" s="201"/>
      <c r="P879" s="201"/>
      <c r="Q879" s="201"/>
      <c r="R879" s="201"/>
      <c r="S879" s="201"/>
      <c r="T879" s="202"/>
      <c r="AT879" s="203" t="s">
        <v>143</v>
      </c>
      <c r="AU879" s="203" t="s">
        <v>82</v>
      </c>
      <c r="AV879" s="13" t="s">
        <v>80</v>
      </c>
      <c r="AW879" s="13" t="s">
        <v>34</v>
      </c>
      <c r="AX879" s="13" t="s">
        <v>72</v>
      </c>
      <c r="AY879" s="203" t="s">
        <v>132</v>
      </c>
    </row>
    <row r="880" spans="2:51" s="14" customFormat="1" ht="11.25">
      <c r="B880" s="204"/>
      <c r="C880" s="205"/>
      <c r="D880" s="195" t="s">
        <v>143</v>
      </c>
      <c r="E880" s="206" t="s">
        <v>19</v>
      </c>
      <c r="F880" s="207" t="s">
        <v>762</v>
      </c>
      <c r="G880" s="205"/>
      <c r="H880" s="208">
        <v>9.3580000000000005</v>
      </c>
      <c r="I880" s="209"/>
      <c r="J880" s="205"/>
      <c r="K880" s="205"/>
      <c r="L880" s="210"/>
      <c r="M880" s="211"/>
      <c r="N880" s="212"/>
      <c r="O880" s="212"/>
      <c r="P880" s="212"/>
      <c r="Q880" s="212"/>
      <c r="R880" s="212"/>
      <c r="S880" s="212"/>
      <c r="T880" s="213"/>
      <c r="AT880" s="214" t="s">
        <v>143</v>
      </c>
      <c r="AU880" s="214" t="s">
        <v>82</v>
      </c>
      <c r="AV880" s="14" t="s">
        <v>82</v>
      </c>
      <c r="AW880" s="14" t="s">
        <v>34</v>
      </c>
      <c r="AX880" s="14" t="s">
        <v>72</v>
      </c>
      <c r="AY880" s="214" t="s">
        <v>132</v>
      </c>
    </row>
    <row r="881" spans="1:65" s="16" customFormat="1" ht="11.25">
      <c r="B881" s="226"/>
      <c r="C881" s="227"/>
      <c r="D881" s="195" t="s">
        <v>143</v>
      </c>
      <c r="E881" s="228" t="s">
        <v>19</v>
      </c>
      <c r="F881" s="229" t="s">
        <v>192</v>
      </c>
      <c r="G881" s="227"/>
      <c r="H881" s="230">
        <v>9.3580000000000005</v>
      </c>
      <c r="I881" s="231"/>
      <c r="J881" s="227"/>
      <c r="K881" s="227"/>
      <c r="L881" s="232"/>
      <c r="M881" s="233"/>
      <c r="N881" s="234"/>
      <c r="O881" s="234"/>
      <c r="P881" s="234"/>
      <c r="Q881" s="234"/>
      <c r="R881" s="234"/>
      <c r="S881" s="234"/>
      <c r="T881" s="235"/>
      <c r="AT881" s="236" t="s">
        <v>143</v>
      </c>
      <c r="AU881" s="236" t="s">
        <v>82</v>
      </c>
      <c r="AV881" s="16" t="s">
        <v>156</v>
      </c>
      <c r="AW881" s="16" t="s">
        <v>34</v>
      </c>
      <c r="AX881" s="16" t="s">
        <v>72</v>
      </c>
      <c r="AY881" s="236" t="s">
        <v>132</v>
      </c>
    </row>
    <row r="882" spans="1:65" s="15" customFormat="1" ht="11.25">
      <c r="B882" s="215"/>
      <c r="C882" s="216"/>
      <c r="D882" s="195" t="s">
        <v>143</v>
      </c>
      <c r="E882" s="217" t="s">
        <v>19</v>
      </c>
      <c r="F882" s="218" t="s">
        <v>150</v>
      </c>
      <c r="G882" s="216"/>
      <c r="H882" s="219">
        <v>90.518000000000001</v>
      </c>
      <c r="I882" s="220"/>
      <c r="J882" s="216"/>
      <c r="K882" s="216"/>
      <c r="L882" s="221"/>
      <c r="M882" s="222"/>
      <c r="N882" s="223"/>
      <c r="O882" s="223"/>
      <c r="P882" s="223"/>
      <c r="Q882" s="223"/>
      <c r="R882" s="223"/>
      <c r="S882" s="223"/>
      <c r="T882" s="224"/>
      <c r="AT882" s="225" t="s">
        <v>143</v>
      </c>
      <c r="AU882" s="225" t="s">
        <v>82</v>
      </c>
      <c r="AV882" s="15" t="s">
        <v>139</v>
      </c>
      <c r="AW882" s="15" t="s">
        <v>34</v>
      </c>
      <c r="AX882" s="15" t="s">
        <v>80</v>
      </c>
      <c r="AY882" s="225" t="s">
        <v>132</v>
      </c>
    </row>
    <row r="883" spans="1:65" s="2" customFormat="1" ht="24.2" customHeight="1">
      <c r="A883" s="36"/>
      <c r="B883" s="37"/>
      <c r="C883" s="175" t="s">
        <v>768</v>
      </c>
      <c r="D883" s="175" t="s">
        <v>134</v>
      </c>
      <c r="E883" s="176" t="s">
        <v>769</v>
      </c>
      <c r="F883" s="177" t="s">
        <v>770</v>
      </c>
      <c r="G883" s="178" t="s">
        <v>159</v>
      </c>
      <c r="H883" s="179">
        <v>74.5</v>
      </c>
      <c r="I883" s="180"/>
      <c r="J883" s="181">
        <f>ROUND(I883*H883,2)</f>
        <v>0</v>
      </c>
      <c r="K883" s="177" t="s">
        <v>138</v>
      </c>
      <c r="L883" s="41"/>
      <c r="M883" s="182" t="s">
        <v>19</v>
      </c>
      <c r="N883" s="183" t="s">
        <v>43</v>
      </c>
      <c r="O883" s="66"/>
      <c r="P883" s="184">
        <f>O883*H883</f>
        <v>0</v>
      </c>
      <c r="Q883" s="184">
        <v>0</v>
      </c>
      <c r="R883" s="184">
        <f>Q883*H883</f>
        <v>0</v>
      </c>
      <c r="S883" s="184">
        <v>0</v>
      </c>
      <c r="T883" s="185">
        <f>S883*H883</f>
        <v>0</v>
      </c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R883" s="186" t="s">
        <v>139</v>
      </c>
      <c r="AT883" s="186" t="s">
        <v>134</v>
      </c>
      <c r="AU883" s="186" t="s">
        <v>82</v>
      </c>
      <c r="AY883" s="19" t="s">
        <v>132</v>
      </c>
      <c r="BE883" s="187">
        <f>IF(N883="základní",J883,0)</f>
        <v>0</v>
      </c>
      <c r="BF883" s="187">
        <f>IF(N883="snížená",J883,0)</f>
        <v>0</v>
      </c>
      <c r="BG883" s="187">
        <f>IF(N883="zákl. přenesená",J883,0)</f>
        <v>0</v>
      </c>
      <c r="BH883" s="187">
        <f>IF(N883="sníž. přenesená",J883,0)</f>
        <v>0</v>
      </c>
      <c r="BI883" s="187">
        <f>IF(N883="nulová",J883,0)</f>
        <v>0</v>
      </c>
      <c r="BJ883" s="19" t="s">
        <v>80</v>
      </c>
      <c r="BK883" s="187">
        <f>ROUND(I883*H883,2)</f>
        <v>0</v>
      </c>
      <c r="BL883" s="19" t="s">
        <v>139</v>
      </c>
      <c r="BM883" s="186" t="s">
        <v>771</v>
      </c>
    </row>
    <row r="884" spans="1:65" s="2" customFormat="1" ht="11.25">
      <c r="A884" s="36"/>
      <c r="B884" s="37"/>
      <c r="C884" s="38"/>
      <c r="D884" s="188" t="s">
        <v>141</v>
      </c>
      <c r="E884" s="38"/>
      <c r="F884" s="189" t="s">
        <v>772</v>
      </c>
      <c r="G884" s="38"/>
      <c r="H884" s="38"/>
      <c r="I884" s="190"/>
      <c r="J884" s="38"/>
      <c r="K884" s="38"/>
      <c r="L884" s="41"/>
      <c r="M884" s="191"/>
      <c r="N884" s="192"/>
      <c r="O884" s="66"/>
      <c r="P884" s="66"/>
      <c r="Q884" s="66"/>
      <c r="R884" s="66"/>
      <c r="S884" s="66"/>
      <c r="T884" s="67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T884" s="19" t="s">
        <v>141</v>
      </c>
      <c r="AU884" s="19" t="s">
        <v>82</v>
      </c>
    </row>
    <row r="885" spans="1:65" s="13" customFormat="1" ht="11.25">
      <c r="B885" s="193"/>
      <c r="C885" s="194"/>
      <c r="D885" s="195" t="s">
        <v>143</v>
      </c>
      <c r="E885" s="196" t="s">
        <v>19</v>
      </c>
      <c r="F885" s="197" t="s">
        <v>364</v>
      </c>
      <c r="G885" s="194"/>
      <c r="H885" s="196" t="s">
        <v>19</v>
      </c>
      <c r="I885" s="198"/>
      <c r="J885" s="194"/>
      <c r="K885" s="194"/>
      <c r="L885" s="199"/>
      <c r="M885" s="200"/>
      <c r="N885" s="201"/>
      <c r="O885" s="201"/>
      <c r="P885" s="201"/>
      <c r="Q885" s="201"/>
      <c r="R885" s="201"/>
      <c r="S885" s="201"/>
      <c r="T885" s="202"/>
      <c r="AT885" s="203" t="s">
        <v>143</v>
      </c>
      <c r="AU885" s="203" t="s">
        <v>82</v>
      </c>
      <c r="AV885" s="13" t="s">
        <v>80</v>
      </c>
      <c r="AW885" s="13" t="s">
        <v>34</v>
      </c>
      <c r="AX885" s="13" t="s">
        <v>72</v>
      </c>
      <c r="AY885" s="203" t="s">
        <v>132</v>
      </c>
    </row>
    <row r="886" spans="1:65" s="13" customFormat="1" ht="11.25">
      <c r="B886" s="193"/>
      <c r="C886" s="194"/>
      <c r="D886" s="195" t="s">
        <v>143</v>
      </c>
      <c r="E886" s="196" t="s">
        <v>19</v>
      </c>
      <c r="F886" s="197" t="s">
        <v>272</v>
      </c>
      <c r="G886" s="194"/>
      <c r="H886" s="196" t="s">
        <v>19</v>
      </c>
      <c r="I886" s="198"/>
      <c r="J886" s="194"/>
      <c r="K886" s="194"/>
      <c r="L886" s="199"/>
      <c r="M886" s="200"/>
      <c r="N886" s="201"/>
      <c r="O886" s="201"/>
      <c r="P886" s="201"/>
      <c r="Q886" s="201"/>
      <c r="R886" s="201"/>
      <c r="S886" s="201"/>
      <c r="T886" s="202"/>
      <c r="AT886" s="203" t="s">
        <v>143</v>
      </c>
      <c r="AU886" s="203" t="s">
        <v>82</v>
      </c>
      <c r="AV886" s="13" t="s">
        <v>80</v>
      </c>
      <c r="AW886" s="13" t="s">
        <v>34</v>
      </c>
      <c r="AX886" s="13" t="s">
        <v>72</v>
      </c>
      <c r="AY886" s="203" t="s">
        <v>132</v>
      </c>
    </row>
    <row r="887" spans="1:65" s="13" customFormat="1" ht="11.25">
      <c r="B887" s="193"/>
      <c r="C887" s="194"/>
      <c r="D887" s="195" t="s">
        <v>143</v>
      </c>
      <c r="E887" s="196" t="s">
        <v>19</v>
      </c>
      <c r="F887" s="197" t="s">
        <v>773</v>
      </c>
      <c r="G887" s="194"/>
      <c r="H887" s="196" t="s">
        <v>19</v>
      </c>
      <c r="I887" s="198"/>
      <c r="J887" s="194"/>
      <c r="K887" s="194"/>
      <c r="L887" s="199"/>
      <c r="M887" s="200"/>
      <c r="N887" s="201"/>
      <c r="O887" s="201"/>
      <c r="P887" s="201"/>
      <c r="Q887" s="201"/>
      <c r="R887" s="201"/>
      <c r="S887" s="201"/>
      <c r="T887" s="202"/>
      <c r="AT887" s="203" t="s">
        <v>143</v>
      </c>
      <c r="AU887" s="203" t="s">
        <v>82</v>
      </c>
      <c r="AV887" s="13" t="s">
        <v>80</v>
      </c>
      <c r="AW887" s="13" t="s">
        <v>34</v>
      </c>
      <c r="AX887" s="13" t="s">
        <v>72</v>
      </c>
      <c r="AY887" s="203" t="s">
        <v>132</v>
      </c>
    </row>
    <row r="888" spans="1:65" s="14" customFormat="1" ht="11.25">
      <c r="B888" s="204"/>
      <c r="C888" s="205"/>
      <c r="D888" s="195" t="s">
        <v>143</v>
      </c>
      <c r="E888" s="206" t="s">
        <v>19</v>
      </c>
      <c r="F888" s="207" t="s">
        <v>774</v>
      </c>
      <c r="G888" s="205"/>
      <c r="H888" s="208">
        <v>30</v>
      </c>
      <c r="I888" s="209"/>
      <c r="J888" s="205"/>
      <c r="K888" s="205"/>
      <c r="L888" s="210"/>
      <c r="M888" s="211"/>
      <c r="N888" s="212"/>
      <c r="O888" s="212"/>
      <c r="P888" s="212"/>
      <c r="Q888" s="212"/>
      <c r="R888" s="212"/>
      <c r="S888" s="212"/>
      <c r="T888" s="213"/>
      <c r="AT888" s="214" t="s">
        <v>143</v>
      </c>
      <c r="AU888" s="214" t="s">
        <v>82</v>
      </c>
      <c r="AV888" s="14" t="s">
        <v>82</v>
      </c>
      <c r="AW888" s="14" t="s">
        <v>34</v>
      </c>
      <c r="AX888" s="14" t="s">
        <v>72</v>
      </c>
      <c r="AY888" s="214" t="s">
        <v>132</v>
      </c>
    </row>
    <row r="889" spans="1:65" s="14" customFormat="1" ht="11.25">
      <c r="B889" s="204"/>
      <c r="C889" s="205"/>
      <c r="D889" s="195" t="s">
        <v>143</v>
      </c>
      <c r="E889" s="206" t="s">
        <v>19</v>
      </c>
      <c r="F889" s="207" t="s">
        <v>775</v>
      </c>
      <c r="G889" s="205"/>
      <c r="H889" s="208">
        <v>18</v>
      </c>
      <c r="I889" s="209"/>
      <c r="J889" s="205"/>
      <c r="K889" s="205"/>
      <c r="L889" s="210"/>
      <c r="M889" s="211"/>
      <c r="N889" s="212"/>
      <c r="O889" s="212"/>
      <c r="P889" s="212"/>
      <c r="Q889" s="212"/>
      <c r="R889" s="212"/>
      <c r="S889" s="212"/>
      <c r="T889" s="213"/>
      <c r="AT889" s="214" t="s">
        <v>143</v>
      </c>
      <c r="AU889" s="214" t="s">
        <v>82</v>
      </c>
      <c r="AV889" s="14" t="s">
        <v>82</v>
      </c>
      <c r="AW889" s="14" t="s">
        <v>34</v>
      </c>
      <c r="AX889" s="14" t="s">
        <v>72</v>
      </c>
      <c r="AY889" s="214" t="s">
        <v>132</v>
      </c>
    </row>
    <row r="890" spans="1:65" s="16" customFormat="1" ht="11.25">
      <c r="B890" s="226"/>
      <c r="C890" s="227"/>
      <c r="D890" s="195" t="s">
        <v>143</v>
      </c>
      <c r="E890" s="228" t="s">
        <v>19</v>
      </c>
      <c r="F890" s="229" t="s">
        <v>192</v>
      </c>
      <c r="G890" s="227"/>
      <c r="H890" s="230">
        <v>48</v>
      </c>
      <c r="I890" s="231"/>
      <c r="J890" s="227"/>
      <c r="K890" s="227"/>
      <c r="L890" s="232"/>
      <c r="M890" s="233"/>
      <c r="N890" s="234"/>
      <c r="O890" s="234"/>
      <c r="P890" s="234"/>
      <c r="Q890" s="234"/>
      <c r="R890" s="234"/>
      <c r="S890" s="234"/>
      <c r="T890" s="235"/>
      <c r="AT890" s="236" t="s">
        <v>143</v>
      </c>
      <c r="AU890" s="236" t="s">
        <v>82</v>
      </c>
      <c r="AV890" s="16" t="s">
        <v>156</v>
      </c>
      <c r="AW890" s="16" t="s">
        <v>34</v>
      </c>
      <c r="AX890" s="16" t="s">
        <v>72</v>
      </c>
      <c r="AY890" s="236" t="s">
        <v>132</v>
      </c>
    </row>
    <row r="891" spans="1:65" s="13" customFormat="1" ht="11.25">
      <c r="B891" s="193"/>
      <c r="C891" s="194"/>
      <c r="D891" s="195" t="s">
        <v>143</v>
      </c>
      <c r="E891" s="196" t="s">
        <v>19</v>
      </c>
      <c r="F891" s="197" t="s">
        <v>193</v>
      </c>
      <c r="G891" s="194"/>
      <c r="H891" s="196" t="s">
        <v>19</v>
      </c>
      <c r="I891" s="198"/>
      <c r="J891" s="194"/>
      <c r="K891" s="194"/>
      <c r="L891" s="199"/>
      <c r="M891" s="200"/>
      <c r="N891" s="201"/>
      <c r="O891" s="201"/>
      <c r="P891" s="201"/>
      <c r="Q891" s="201"/>
      <c r="R891" s="201"/>
      <c r="S891" s="201"/>
      <c r="T891" s="202"/>
      <c r="AT891" s="203" t="s">
        <v>143</v>
      </c>
      <c r="AU891" s="203" t="s">
        <v>82</v>
      </c>
      <c r="AV891" s="13" t="s">
        <v>80</v>
      </c>
      <c r="AW891" s="13" t="s">
        <v>34</v>
      </c>
      <c r="AX891" s="13" t="s">
        <v>72</v>
      </c>
      <c r="AY891" s="203" t="s">
        <v>132</v>
      </c>
    </row>
    <row r="892" spans="1:65" s="13" customFormat="1" ht="11.25">
      <c r="B892" s="193"/>
      <c r="C892" s="194"/>
      <c r="D892" s="195" t="s">
        <v>143</v>
      </c>
      <c r="E892" s="196" t="s">
        <v>19</v>
      </c>
      <c r="F892" s="197" t="s">
        <v>496</v>
      </c>
      <c r="G892" s="194"/>
      <c r="H892" s="196" t="s">
        <v>19</v>
      </c>
      <c r="I892" s="198"/>
      <c r="J892" s="194"/>
      <c r="K892" s="194"/>
      <c r="L892" s="199"/>
      <c r="M892" s="200"/>
      <c r="N892" s="201"/>
      <c r="O892" s="201"/>
      <c r="P892" s="201"/>
      <c r="Q892" s="201"/>
      <c r="R892" s="201"/>
      <c r="S892" s="201"/>
      <c r="T892" s="202"/>
      <c r="AT892" s="203" t="s">
        <v>143</v>
      </c>
      <c r="AU892" s="203" t="s">
        <v>82</v>
      </c>
      <c r="AV892" s="13" t="s">
        <v>80</v>
      </c>
      <c r="AW892" s="13" t="s">
        <v>34</v>
      </c>
      <c r="AX892" s="13" t="s">
        <v>72</v>
      </c>
      <c r="AY892" s="203" t="s">
        <v>132</v>
      </c>
    </row>
    <row r="893" spans="1:65" s="14" customFormat="1" ht="11.25">
      <c r="B893" s="204"/>
      <c r="C893" s="205"/>
      <c r="D893" s="195" t="s">
        <v>143</v>
      </c>
      <c r="E893" s="206" t="s">
        <v>19</v>
      </c>
      <c r="F893" s="207" t="s">
        <v>776</v>
      </c>
      <c r="G893" s="205"/>
      <c r="H893" s="208">
        <v>6.8</v>
      </c>
      <c r="I893" s="209"/>
      <c r="J893" s="205"/>
      <c r="K893" s="205"/>
      <c r="L893" s="210"/>
      <c r="M893" s="211"/>
      <c r="N893" s="212"/>
      <c r="O893" s="212"/>
      <c r="P893" s="212"/>
      <c r="Q893" s="212"/>
      <c r="R893" s="212"/>
      <c r="S893" s="212"/>
      <c r="T893" s="213"/>
      <c r="AT893" s="214" t="s">
        <v>143</v>
      </c>
      <c r="AU893" s="214" t="s">
        <v>82</v>
      </c>
      <c r="AV893" s="14" t="s">
        <v>82</v>
      </c>
      <c r="AW893" s="14" t="s">
        <v>34</v>
      </c>
      <c r="AX893" s="14" t="s">
        <v>72</v>
      </c>
      <c r="AY893" s="214" t="s">
        <v>132</v>
      </c>
    </row>
    <row r="894" spans="1:65" s="16" customFormat="1" ht="11.25">
      <c r="B894" s="226"/>
      <c r="C894" s="227"/>
      <c r="D894" s="195" t="s">
        <v>143</v>
      </c>
      <c r="E894" s="228" t="s">
        <v>19</v>
      </c>
      <c r="F894" s="229" t="s">
        <v>192</v>
      </c>
      <c r="G894" s="227"/>
      <c r="H894" s="230">
        <v>6.8</v>
      </c>
      <c r="I894" s="231"/>
      <c r="J894" s="227"/>
      <c r="K894" s="227"/>
      <c r="L894" s="232"/>
      <c r="M894" s="233"/>
      <c r="N894" s="234"/>
      <c r="O894" s="234"/>
      <c r="P894" s="234"/>
      <c r="Q894" s="234"/>
      <c r="R894" s="234"/>
      <c r="S894" s="234"/>
      <c r="T894" s="235"/>
      <c r="AT894" s="236" t="s">
        <v>143</v>
      </c>
      <c r="AU894" s="236" t="s">
        <v>82</v>
      </c>
      <c r="AV894" s="16" t="s">
        <v>156</v>
      </c>
      <c r="AW894" s="16" t="s">
        <v>34</v>
      </c>
      <c r="AX894" s="16" t="s">
        <v>72</v>
      </c>
      <c r="AY894" s="236" t="s">
        <v>132</v>
      </c>
    </row>
    <row r="895" spans="1:65" s="13" customFormat="1" ht="11.25">
      <c r="B895" s="193"/>
      <c r="C895" s="194"/>
      <c r="D895" s="195" t="s">
        <v>143</v>
      </c>
      <c r="E895" s="196" t="s">
        <v>19</v>
      </c>
      <c r="F895" s="197" t="s">
        <v>334</v>
      </c>
      <c r="G895" s="194"/>
      <c r="H895" s="196" t="s">
        <v>19</v>
      </c>
      <c r="I895" s="198"/>
      <c r="J895" s="194"/>
      <c r="K895" s="194"/>
      <c r="L895" s="199"/>
      <c r="M895" s="200"/>
      <c r="N895" s="201"/>
      <c r="O895" s="201"/>
      <c r="P895" s="201"/>
      <c r="Q895" s="201"/>
      <c r="R895" s="201"/>
      <c r="S895" s="201"/>
      <c r="T895" s="202"/>
      <c r="AT895" s="203" t="s">
        <v>143</v>
      </c>
      <c r="AU895" s="203" t="s">
        <v>82</v>
      </c>
      <c r="AV895" s="13" t="s">
        <v>80</v>
      </c>
      <c r="AW895" s="13" t="s">
        <v>34</v>
      </c>
      <c r="AX895" s="13" t="s">
        <v>72</v>
      </c>
      <c r="AY895" s="203" t="s">
        <v>132</v>
      </c>
    </row>
    <row r="896" spans="1:65" s="13" customFormat="1" ht="11.25">
      <c r="B896" s="193"/>
      <c r="C896" s="194"/>
      <c r="D896" s="195" t="s">
        <v>143</v>
      </c>
      <c r="E896" s="196" t="s">
        <v>19</v>
      </c>
      <c r="F896" s="197" t="s">
        <v>335</v>
      </c>
      <c r="G896" s="194"/>
      <c r="H896" s="196" t="s">
        <v>19</v>
      </c>
      <c r="I896" s="198"/>
      <c r="J896" s="194"/>
      <c r="K896" s="194"/>
      <c r="L896" s="199"/>
      <c r="M896" s="200"/>
      <c r="N896" s="201"/>
      <c r="O896" s="201"/>
      <c r="P896" s="201"/>
      <c r="Q896" s="201"/>
      <c r="R896" s="201"/>
      <c r="S896" s="201"/>
      <c r="T896" s="202"/>
      <c r="AT896" s="203" t="s">
        <v>143</v>
      </c>
      <c r="AU896" s="203" t="s">
        <v>82</v>
      </c>
      <c r="AV896" s="13" t="s">
        <v>80</v>
      </c>
      <c r="AW896" s="13" t="s">
        <v>34</v>
      </c>
      <c r="AX896" s="13" t="s">
        <v>72</v>
      </c>
      <c r="AY896" s="203" t="s">
        <v>132</v>
      </c>
    </row>
    <row r="897" spans="1:65" s="13" customFormat="1" ht="11.25">
      <c r="B897" s="193"/>
      <c r="C897" s="194"/>
      <c r="D897" s="195" t="s">
        <v>143</v>
      </c>
      <c r="E897" s="196" t="s">
        <v>19</v>
      </c>
      <c r="F897" s="197" t="s">
        <v>760</v>
      </c>
      <c r="G897" s="194"/>
      <c r="H897" s="196" t="s">
        <v>19</v>
      </c>
      <c r="I897" s="198"/>
      <c r="J897" s="194"/>
      <c r="K897" s="194"/>
      <c r="L897" s="199"/>
      <c r="M897" s="200"/>
      <c r="N897" s="201"/>
      <c r="O897" s="201"/>
      <c r="P897" s="201"/>
      <c r="Q897" s="201"/>
      <c r="R897" s="201"/>
      <c r="S897" s="201"/>
      <c r="T897" s="202"/>
      <c r="AT897" s="203" t="s">
        <v>143</v>
      </c>
      <c r="AU897" s="203" t="s">
        <v>82</v>
      </c>
      <c r="AV897" s="13" t="s">
        <v>80</v>
      </c>
      <c r="AW897" s="13" t="s">
        <v>34</v>
      </c>
      <c r="AX897" s="13" t="s">
        <v>72</v>
      </c>
      <c r="AY897" s="203" t="s">
        <v>132</v>
      </c>
    </row>
    <row r="898" spans="1:65" s="13" customFormat="1" ht="11.25">
      <c r="B898" s="193"/>
      <c r="C898" s="194"/>
      <c r="D898" s="195" t="s">
        <v>143</v>
      </c>
      <c r="E898" s="196" t="s">
        <v>19</v>
      </c>
      <c r="F898" s="197" t="s">
        <v>761</v>
      </c>
      <c r="G898" s="194"/>
      <c r="H898" s="196" t="s">
        <v>19</v>
      </c>
      <c r="I898" s="198"/>
      <c r="J898" s="194"/>
      <c r="K898" s="194"/>
      <c r="L898" s="199"/>
      <c r="M898" s="200"/>
      <c r="N898" s="201"/>
      <c r="O898" s="201"/>
      <c r="P898" s="201"/>
      <c r="Q898" s="201"/>
      <c r="R898" s="201"/>
      <c r="S898" s="201"/>
      <c r="T898" s="202"/>
      <c r="AT898" s="203" t="s">
        <v>143</v>
      </c>
      <c r="AU898" s="203" t="s">
        <v>82</v>
      </c>
      <c r="AV898" s="13" t="s">
        <v>80</v>
      </c>
      <c r="AW898" s="13" t="s">
        <v>34</v>
      </c>
      <c r="AX898" s="13" t="s">
        <v>72</v>
      </c>
      <c r="AY898" s="203" t="s">
        <v>132</v>
      </c>
    </row>
    <row r="899" spans="1:65" s="14" customFormat="1" ht="11.25">
      <c r="B899" s="204"/>
      <c r="C899" s="205"/>
      <c r="D899" s="195" t="s">
        <v>143</v>
      </c>
      <c r="E899" s="206" t="s">
        <v>19</v>
      </c>
      <c r="F899" s="207" t="s">
        <v>777</v>
      </c>
      <c r="G899" s="205"/>
      <c r="H899" s="208">
        <v>19.7</v>
      </c>
      <c r="I899" s="209"/>
      <c r="J899" s="205"/>
      <c r="K899" s="205"/>
      <c r="L899" s="210"/>
      <c r="M899" s="211"/>
      <c r="N899" s="212"/>
      <c r="O899" s="212"/>
      <c r="P899" s="212"/>
      <c r="Q899" s="212"/>
      <c r="R899" s="212"/>
      <c r="S899" s="212"/>
      <c r="T899" s="213"/>
      <c r="AT899" s="214" t="s">
        <v>143</v>
      </c>
      <c r="AU899" s="214" t="s">
        <v>82</v>
      </c>
      <c r="AV899" s="14" t="s">
        <v>82</v>
      </c>
      <c r="AW899" s="14" t="s">
        <v>34</v>
      </c>
      <c r="AX899" s="14" t="s">
        <v>72</v>
      </c>
      <c r="AY899" s="214" t="s">
        <v>132</v>
      </c>
    </row>
    <row r="900" spans="1:65" s="16" customFormat="1" ht="11.25">
      <c r="B900" s="226"/>
      <c r="C900" s="227"/>
      <c r="D900" s="195" t="s">
        <v>143</v>
      </c>
      <c r="E900" s="228" t="s">
        <v>19</v>
      </c>
      <c r="F900" s="229" t="s">
        <v>192</v>
      </c>
      <c r="G900" s="227"/>
      <c r="H900" s="230">
        <v>19.7</v>
      </c>
      <c r="I900" s="231"/>
      <c r="J900" s="227"/>
      <c r="K900" s="227"/>
      <c r="L900" s="232"/>
      <c r="M900" s="233"/>
      <c r="N900" s="234"/>
      <c r="O900" s="234"/>
      <c r="P900" s="234"/>
      <c r="Q900" s="234"/>
      <c r="R900" s="234"/>
      <c r="S900" s="234"/>
      <c r="T900" s="235"/>
      <c r="AT900" s="236" t="s">
        <v>143</v>
      </c>
      <c r="AU900" s="236" t="s">
        <v>82</v>
      </c>
      <c r="AV900" s="16" t="s">
        <v>156</v>
      </c>
      <c r="AW900" s="16" t="s">
        <v>34</v>
      </c>
      <c r="AX900" s="16" t="s">
        <v>72</v>
      </c>
      <c r="AY900" s="236" t="s">
        <v>132</v>
      </c>
    </row>
    <row r="901" spans="1:65" s="15" customFormat="1" ht="11.25">
      <c r="B901" s="215"/>
      <c r="C901" s="216"/>
      <c r="D901" s="195" t="s">
        <v>143</v>
      </c>
      <c r="E901" s="217" t="s">
        <v>19</v>
      </c>
      <c r="F901" s="218" t="s">
        <v>150</v>
      </c>
      <c r="G901" s="216"/>
      <c r="H901" s="219">
        <v>74.5</v>
      </c>
      <c r="I901" s="220"/>
      <c r="J901" s="216"/>
      <c r="K901" s="216"/>
      <c r="L901" s="221"/>
      <c r="M901" s="222"/>
      <c r="N901" s="223"/>
      <c r="O901" s="223"/>
      <c r="P901" s="223"/>
      <c r="Q901" s="223"/>
      <c r="R901" s="223"/>
      <c r="S901" s="223"/>
      <c r="T901" s="224"/>
      <c r="AT901" s="225" t="s">
        <v>143</v>
      </c>
      <c r="AU901" s="225" t="s">
        <v>82</v>
      </c>
      <c r="AV901" s="15" t="s">
        <v>139</v>
      </c>
      <c r="AW901" s="15" t="s">
        <v>34</v>
      </c>
      <c r="AX901" s="15" t="s">
        <v>80</v>
      </c>
      <c r="AY901" s="225" t="s">
        <v>132</v>
      </c>
    </row>
    <row r="902" spans="1:65" s="2" customFormat="1" ht="16.5" customHeight="1">
      <c r="A902" s="36"/>
      <c r="B902" s="37"/>
      <c r="C902" s="237" t="s">
        <v>778</v>
      </c>
      <c r="D902" s="237" t="s">
        <v>282</v>
      </c>
      <c r="E902" s="238" t="s">
        <v>779</v>
      </c>
      <c r="F902" s="239" t="s">
        <v>780</v>
      </c>
      <c r="G902" s="240" t="s">
        <v>159</v>
      </c>
      <c r="H902" s="241">
        <v>78.224999999999994</v>
      </c>
      <c r="I902" s="242"/>
      <c r="J902" s="243">
        <f>ROUND(I902*H902,2)</f>
        <v>0</v>
      </c>
      <c r="K902" s="239" t="s">
        <v>138</v>
      </c>
      <c r="L902" s="244"/>
      <c r="M902" s="245" t="s">
        <v>19</v>
      </c>
      <c r="N902" s="246" t="s">
        <v>43</v>
      </c>
      <c r="O902" s="66"/>
      <c r="P902" s="184">
        <f>O902*H902</f>
        <v>0</v>
      </c>
      <c r="Q902" s="184">
        <v>1E-4</v>
      </c>
      <c r="R902" s="184">
        <f>Q902*H902</f>
        <v>7.8224999999999996E-3</v>
      </c>
      <c r="S902" s="184">
        <v>0</v>
      </c>
      <c r="T902" s="185">
        <f>S902*H902</f>
        <v>0</v>
      </c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R902" s="186" t="s">
        <v>196</v>
      </c>
      <c r="AT902" s="186" t="s">
        <v>282</v>
      </c>
      <c r="AU902" s="186" t="s">
        <v>82</v>
      </c>
      <c r="AY902" s="19" t="s">
        <v>132</v>
      </c>
      <c r="BE902" s="187">
        <f>IF(N902="základní",J902,0)</f>
        <v>0</v>
      </c>
      <c r="BF902" s="187">
        <f>IF(N902="snížená",J902,0)</f>
        <v>0</v>
      </c>
      <c r="BG902" s="187">
        <f>IF(N902="zákl. přenesená",J902,0)</f>
        <v>0</v>
      </c>
      <c r="BH902" s="187">
        <f>IF(N902="sníž. přenesená",J902,0)</f>
        <v>0</v>
      </c>
      <c r="BI902" s="187">
        <f>IF(N902="nulová",J902,0)</f>
        <v>0</v>
      </c>
      <c r="BJ902" s="19" t="s">
        <v>80</v>
      </c>
      <c r="BK902" s="187">
        <f>ROUND(I902*H902,2)</f>
        <v>0</v>
      </c>
      <c r="BL902" s="19" t="s">
        <v>139</v>
      </c>
      <c r="BM902" s="186" t="s">
        <v>781</v>
      </c>
    </row>
    <row r="903" spans="1:65" s="14" customFormat="1" ht="11.25">
      <c r="B903" s="204"/>
      <c r="C903" s="205"/>
      <c r="D903" s="195" t="s">
        <v>143</v>
      </c>
      <c r="E903" s="205"/>
      <c r="F903" s="207" t="s">
        <v>782</v>
      </c>
      <c r="G903" s="205"/>
      <c r="H903" s="208">
        <v>78.224999999999994</v>
      </c>
      <c r="I903" s="209"/>
      <c r="J903" s="205"/>
      <c r="K903" s="205"/>
      <c r="L903" s="210"/>
      <c r="M903" s="211"/>
      <c r="N903" s="212"/>
      <c r="O903" s="212"/>
      <c r="P903" s="212"/>
      <c r="Q903" s="212"/>
      <c r="R903" s="212"/>
      <c r="S903" s="212"/>
      <c r="T903" s="213"/>
      <c r="AT903" s="214" t="s">
        <v>143</v>
      </c>
      <c r="AU903" s="214" t="s">
        <v>82</v>
      </c>
      <c r="AV903" s="14" t="s">
        <v>82</v>
      </c>
      <c r="AW903" s="14" t="s">
        <v>4</v>
      </c>
      <c r="AX903" s="14" t="s">
        <v>80</v>
      </c>
      <c r="AY903" s="214" t="s">
        <v>132</v>
      </c>
    </row>
    <row r="904" spans="1:65" s="2" customFormat="1" ht="37.9" customHeight="1">
      <c r="A904" s="36"/>
      <c r="B904" s="37"/>
      <c r="C904" s="175" t="s">
        <v>783</v>
      </c>
      <c r="D904" s="175" t="s">
        <v>134</v>
      </c>
      <c r="E904" s="176" t="s">
        <v>784</v>
      </c>
      <c r="F904" s="177" t="s">
        <v>785</v>
      </c>
      <c r="G904" s="178" t="s">
        <v>137</v>
      </c>
      <c r="H904" s="179">
        <v>22.58</v>
      </c>
      <c r="I904" s="180"/>
      <c r="J904" s="181">
        <f>ROUND(I904*H904,2)</f>
        <v>0</v>
      </c>
      <c r="K904" s="177" t="s">
        <v>138</v>
      </c>
      <c r="L904" s="41"/>
      <c r="M904" s="182" t="s">
        <v>19</v>
      </c>
      <c r="N904" s="183" t="s">
        <v>43</v>
      </c>
      <c r="O904" s="66"/>
      <c r="P904" s="184">
        <f>O904*H904</f>
        <v>0</v>
      </c>
      <c r="Q904" s="184">
        <v>8.3540799999999998E-3</v>
      </c>
      <c r="R904" s="184">
        <f>Q904*H904</f>
        <v>0.18863512639999999</v>
      </c>
      <c r="S904" s="184">
        <v>0</v>
      </c>
      <c r="T904" s="185">
        <f>S904*H904</f>
        <v>0</v>
      </c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R904" s="186" t="s">
        <v>139</v>
      </c>
      <c r="AT904" s="186" t="s">
        <v>134</v>
      </c>
      <c r="AU904" s="186" t="s">
        <v>82</v>
      </c>
      <c r="AY904" s="19" t="s">
        <v>132</v>
      </c>
      <c r="BE904" s="187">
        <f>IF(N904="základní",J904,0)</f>
        <v>0</v>
      </c>
      <c r="BF904" s="187">
        <f>IF(N904="snížená",J904,0)</f>
        <v>0</v>
      </c>
      <c r="BG904" s="187">
        <f>IF(N904="zákl. přenesená",J904,0)</f>
        <v>0</v>
      </c>
      <c r="BH904" s="187">
        <f>IF(N904="sníž. přenesená",J904,0)</f>
        <v>0</v>
      </c>
      <c r="BI904" s="187">
        <f>IF(N904="nulová",J904,0)</f>
        <v>0</v>
      </c>
      <c r="BJ904" s="19" t="s">
        <v>80</v>
      </c>
      <c r="BK904" s="187">
        <f>ROUND(I904*H904,2)</f>
        <v>0</v>
      </c>
      <c r="BL904" s="19" t="s">
        <v>139</v>
      </c>
      <c r="BM904" s="186" t="s">
        <v>786</v>
      </c>
    </row>
    <row r="905" spans="1:65" s="2" customFormat="1" ht="11.25">
      <c r="A905" s="36"/>
      <c r="B905" s="37"/>
      <c r="C905" s="38"/>
      <c r="D905" s="188" t="s">
        <v>141</v>
      </c>
      <c r="E905" s="38"/>
      <c r="F905" s="189" t="s">
        <v>787</v>
      </c>
      <c r="G905" s="38"/>
      <c r="H905" s="38"/>
      <c r="I905" s="190"/>
      <c r="J905" s="38"/>
      <c r="K905" s="38"/>
      <c r="L905" s="41"/>
      <c r="M905" s="191"/>
      <c r="N905" s="192"/>
      <c r="O905" s="66"/>
      <c r="P905" s="66"/>
      <c r="Q905" s="66"/>
      <c r="R905" s="66"/>
      <c r="S905" s="66"/>
      <c r="T905" s="67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T905" s="19" t="s">
        <v>141</v>
      </c>
      <c r="AU905" s="19" t="s">
        <v>82</v>
      </c>
    </row>
    <row r="906" spans="1:65" s="13" customFormat="1" ht="11.25">
      <c r="B906" s="193"/>
      <c r="C906" s="194"/>
      <c r="D906" s="195" t="s">
        <v>143</v>
      </c>
      <c r="E906" s="196" t="s">
        <v>19</v>
      </c>
      <c r="F906" s="197" t="s">
        <v>334</v>
      </c>
      <c r="G906" s="194"/>
      <c r="H906" s="196" t="s">
        <v>19</v>
      </c>
      <c r="I906" s="198"/>
      <c r="J906" s="194"/>
      <c r="K906" s="194"/>
      <c r="L906" s="199"/>
      <c r="M906" s="200"/>
      <c r="N906" s="201"/>
      <c r="O906" s="201"/>
      <c r="P906" s="201"/>
      <c r="Q906" s="201"/>
      <c r="R906" s="201"/>
      <c r="S906" s="201"/>
      <c r="T906" s="202"/>
      <c r="AT906" s="203" t="s">
        <v>143</v>
      </c>
      <c r="AU906" s="203" t="s">
        <v>82</v>
      </c>
      <c r="AV906" s="13" t="s">
        <v>80</v>
      </c>
      <c r="AW906" s="13" t="s">
        <v>34</v>
      </c>
      <c r="AX906" s="13" t="s">
        <v>72</v>
      </c>
      <c r="AY906" s="203" t="s">
        <v>132</v>
      </c>
    </row>
    <row r="907" spans="1:65" s="13" customFormat="1" ht="11.25">
      <c r="B907" s="193"/>
      <c r="C907" s="194"/>
      <c r="D907" s="195" t="s">
        <v>143</v>
      </c>
      <c r="E907" s="196" t="s">
        <v>19</v>
      </c>
      <c r="F907" s="197" t="s">
        <v>335</v>
      </c>
      <c r="G907" s="194"/>
      <c r="H907" s="196" t="s">
        <v>19</v>
      </c>
      <c r="I907" s="198"/>
      <c r="J907" s="194"/>
      <c r="K907" s="194"/>
      <c r="L907" s="199"/>
      <c r="M907" s="200"/>
      <c r="N907" s="201"/>
      <c r="O907" s="201"/>
      <c r="P907" s="201"/>
      <c r="Q907" s="201"/>
      <c r="R907" s="201"/>
      <c r="S907" s="201"/>
      <c r="T907" s="202"/>
      <c r="AT907" s="203" t="s">
        <v>143</v>
      </c>
      <c r="AU907" s="203" t="s">
        <v>82</v>
      </c>
      <c r="AV907" s="13" t="s">
        <v>80</v>
      </c>
      <c r="AW907" s="13" t="s">
        <v>34</v>
      </c>
      <c r="AX907" s="13" t="s">
        <v>72</v>
      </c>
      <c r="AY907" s="203" t="s">
        <v>132</v>
      </c>
    </row>
    <row r="908" spans="1:65" s="13" customFormat="1" ht="11.25">
      <c r="B908" s="193"/>
      <c r="C908" s="194"/>
      <c r="D908" s="195" t="s">
        <v>143</v>
      </c>
      <c r="E908" s="196" t="s">
        <v>19</v>
      </c>
      <c r="F908" s="197" t="s">
        <v>743</v>
      </c>
      <c r="G908" s="194"/>
      <c r="H908" s="196" t="s">
        <v>19</v>
      </c>
      <c r="I908" s="198"/>
      <c r="J908" s="194"/>
      <c r="K908" s="194"/>
      <c r="L908" s="199"/>
      <c r="M908" s="200"/>
      <c r="N908" s="201"/>
      <c r="O908" s="201"/>
      <c r="P908" s="201"/>
      <c r="Q908" s="201"/>
      <c r="R908" s="201"/>
      <c r="S908" s="201"/>
      <c r="T908" s="202"/>
      <c r="AT908" s="203" t="s">
        <v>143</v>
      </c>
      <c r="AU908" s="203" t="s">
        <v>82</v>
      </c>
      <c r="AV908" s="13" t="s">
        <v>80</v>
      </c>
      <c r="AW908" s="13" t="s">
        <v>34</v>
      </c>
      <c r="AX908" s="13" t="s">
        <v>72</v>
      </c>
      <c r="AY908" s="203" t="s">
        <v>132</v>
      </c>
    </row>
    <row r="909" spans="1:65" s="14" customFormat="1" ht="11.25">
      <c r="B909" s="204"/>
      <c r="C909" s="205"/>
      <c r="D909" s="195" t="s">
        <v>143</v>
      </c>
      <c r="E909" s="206" t="s">
        <v>19</v>
      </c>
      <c r="F909" s="207" t="s">
        <v>788</v>
      </c>
      <c r="G909" s="205"/>
      <c r="H909" s="208">
        <v>12.98</v>
      </c>
      <c r="I909" s="209"/>
      <c r="J909" s="205"/>
      <c r="K909" s="205"/>
      <c r="L909" s="210"/>
      <c r="M909" s="211"/>
      <c r="N909" s="212"/>
      <c r="O909" s="212"/>
      <c r="P909" s="212"/>
      <c r="Q909" s="212"/>
      <c r="R909" s="212"/>
      <c r="S909" s="212"/>
      <c r="T909" s="213"/>
      <c r="AT909" s="214" t="s">
        <v>143</v>
      </c>
      <c r="AU909" s="214" t="s">
        <v>82</v>
      </c>
      <c r="AV909" s="14" t="s">
        <v>82</v>
      </c>
      <c r="AW909" s="14" t="s">
        <v>34</v>
      </c>
      <c r="AX909" s="14" t="s">
        <v>72</v>
      </c>
      <c r="AY909" s="214" t="s">
        <v>132</v>
      </c>
    </row>
    <row r="910" spans="1:65" s="14" customFormat="1" ht="11.25">
      <c r="B910" s="204"/>
      <c r="C910" s="205"/>
      <c r="D910" s="195" t="s">
        <v>143</v>
      </c>
      <c r="E910" s="206" t="s">
        <v>19</v>
      </c>
      <c r="F910" s="207" t="s">
        <v>789</v>
      </c>
      <c r="G910" s="205"/>
      <c r="H910" s="208">
        <v>9.6</v>
      </c>
      <c r="I910" s="209"/>
      <c r="J910" s="205"/>
      <c r="K910" s="205"/>
      <c r="L910" s="210"/>
      <c r="M910" s="211"/>
      <c r="N910" s="212"/>
      <c r="O910" s="212"/>
      <c r="P910" s="212"/>
      <c r="Q910" s="212"/>
      <c r="R910" s="212"/>
      <c r="S910" s="212"/>
      <c r="T910" s="213"/>
      <c r="AT910" s="214" t="s">
        <v>143</v>
      </c>
      <c r="AU910" s="214" t="s">
        <v>82</v>
      </c>
      <c r="AV910" s="14" t="s">
        <v>82</v>
      </c>
      <c r="AW910" s="14" t="s">
        <v>34</v>
      </c>
      <c r="AX910" s="14" t="s">
        <v>72</v>
      </c>
      <c r="AY910" s="214" t="s">
        <v>132</v>
      </c>
    </row>
    <row r="911" spans="1:65" s="15" customFormat="1" ht="11.25">
      <c r="B911" s="215"/>
      <c r="C911" s="216"/>
      <c r="D911" s="195" t="s">
        <v>143</v>
      </c>
      <c r="E911" s="217" t="s">
        <v>19</v>
      </c>
      <c r="F911" s="218" t="s">
        <v>150</v>
      </c>
      <c r="G911" s="216"/>
      <c r="H911" s="219">
        <v>22.58</v>
      </c>
      <c r="I911" s="220"/>
      <c r="J911" s="216"/>
      <c r="K911" s="216"/>
      <c r="L911" s="221"/>
      <c r="M911" s="222"/>
      <c r="N911" s="223"/>
      <c r="O911" s="223"/>
      <c r="P911" s="223"/>
      <c r="Q911" s="223"/>
      <c r="R911" s="223"/>
      <c r="S911" s="223"/>
      <c r="T911" s="224"/>
      <c r="AT911" s="225" t="s">
        <v>143</v>
      </c>
      <c r="AU911" s="225" t="s">
        <v>82</v>
      </c>
      <c r="AV911" s="15" t="s">
        <v>139</v>
      </c>
      <c r="AW911" s="15" t="s">
        <v>34</v>
      </c>
      <c r="AX911" s="15" t="s">
        <v>80</v>
      </c>
      <c r="AY911" s="225" t="s">
        <v>132</v>
      </c>
    </row>
    <row r="912" spans="1:65" s="2" customFormat="1" ht="16.5" customHeight="1">
      <c r="A912" s="36"/>
      <c r="B912" s="37"/>
      <c r="C912" s="237" t="s">
        <v>790</v>
      </c>
      <c r="D912" s="237" t="s">
        <v>282</v>
      </c>
      <c r="E912" s="238" t="s">
        <v>791</v>
      </c>
      <c r="F912" s="239" t="s">
        <v>792</v>
      </c>
      <c r="G912" s="240" t="s">
        <v>137</v>
      </c>
      <c r="H912" s="241">
        <v>24.838000000000001</v>
      </c>
      <c r="I912" s="242"/>
      <c r="J912" s="243">
        <f>ROUND(I912*H912,2)</f>
        <v>0</v>
      </c>
      <c r="K912" s="239" t="s">
        <v>138</v>
      </c>
      <c r="L912" s="244"/>
      <c r="M912" s="245" t="s">
        <v>19</v>
      </c>
      <c r="N912" s="246" t="s">
        <v>43</v>
      </c>
      <c r="O912" s="66"/>
      <c r="P912" s="184">
        <f>O912*H912</f>
        <v>0</v>
      </c>
      <c r="Q912" s="184">
        <v>1.5E-3</v>
      </c>
      <c r="R912" s="184">
        <f>Q912*H912</f>
        <v>3.7257000000000005E-2</v>
      </c>
      <c r="S912" s="184">
        <v>0</v>
      </c>
      <c r="T912" s="185">
        <f>S912*H912</f>
        <v>0</v>
      </c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R912" s="186" t="s">
        <v>196</v>
      </c>
      <c r="AT912" s="186" t="s">
        <v>282</v>
      </c>
      <c r="AU912" s="186" t="s">
        <v>82</v>
      </c>
      <c r="AY912" s="19" t="s">
        <v>132</v>
      </c>
      <c r="BE912" s="187">
        <f>IF(N912="základní",J912,0)</f>
        <v>0</v>
      </c>
      <c r="BF912" s="187">
        <f>IF(N912="snížená",J912,0)</f>
        <v>0</v>
      </c>
      <c r="BG912" s="187">
        <f>IF(N912="zákl. přenesená",J912,0)</f>
        <v>0</v>
      </c>
      <c r="BH912" s="187">
        <f>IF(N912="sníž. přenesená",J912,0)</f>
        <v>0</v>
      </c>
      <c r="BI912" s="187">
        <f>IF(N912="nulová",J912,0)</f>
        <v>0</v>
      </c>
      <c r="BJ912" s="19" t="s">
        <v>80</v>
      </c>
      <c r="BK912" s="187">
        <f>ROUND(I912*H912,2)</f>
        <v>0</v>
      </c>
      <c r="BL912" s="19" t="s">
        <v>139</v>
      </c>
      <c r="BM912" s="186" t="s">
        <v>793</v>
      </c>
    </row>
    <row r="913" spans="1:65" s="14" customFormat="1" ht="11.25">
      <c r="B913" s="204"/>
      <c r="C913" s="205"/>
      <c r="D913" s="195" t="s">
        <v>143</v>
      </c>
      <c r="E913" s="206" t="s">
        <v>19</v>
      </c>
      <c r="F913" s="207" t="s">
        <v>794</v>
      </c>
      <c r="G913" s="205"/>
      <c r="H913" s="208">
        <v>24.838000000000001</v>
      </c>
      <c r="I913" s="209"/>
      <c r="J913" s="205"/>
      <c r="K913" s="205"/>
      <c r="L913" s="210"/>
      <c r="M913" s="211"/>
      <c r="N913" s="212"/>
      <c r="O913" s="212"/>
      <c r="P913" s="212"/>
      <c r="Q913" s="212"/>
      <c r="R913" s="212"/>
      <c r="S913" s="212"/>
      <c r="T913" s="213"/>
      <c r="AT913" s="214" t="s">
        <v>143</v>
      </c>
      <c r="AU913" s="214" t="s">
        <v>82</v>
      </c>
      <c r="AV913" s="14" t="s">
        <v>82</v>
      </c>
      <c r="AW913" s="14" t="s">
        <v>34</v>
      </c>
      <c r="AX913" s="14" t="s">
        <v>80</v>
      </c>
      <c r="AY913" s="214" t="s">
        <v>132</v>
      </c>
    </row>
    <row r="914" spans="1:65" s="2" customFormat="1" ht="21.75" customHeight="1">
      <c r="A914" s="36"/>
      <c r="B914" s="37"/>
      <c r="C914" s="175" t="s">
        <v>795</v>
      </c>
      <c r="D914" s="175" t="s">
        <v>134</v>
      </c>
      <c r="E914" s="176" t="s">
        <v>796</v>
      </c>
      <c r="F914" s="177" t="s">
        <v>797</v>
      </c>
      <c r="G914" s="178" t="s">
        <v>137</v>
      </c>
      <c r="H914" s="179">
        <v>31.975000000000001</v>
      </c>
      <c r="I914" s="180"/>
      <c r="J914" s="181">
        <f>ROUND(I914*H914,2)</f>
        <v>0</v>
      </c>
      <c r="K914" s="177" t="s">
        <v>138</v>
      </c>
      <c r="L914" s="41"/>
      <c r="M914" s="182" t="s">
        <v>19</v>
      </c>
      <c r="N914" s="183" t="s">
        <v>43</v>
      </c>
      <c r="O914" s="66"/>
      <c r="P914" s="184">
        <f>O914*H914</f>
        <v>0</v>
      </c>
      <c r="Q914" s="184">
        <v>2.1000000000000001E-2</v>
      </c>
      <c r="R914" s="184">
        <f>Q914*H914</f>
        <v>0.67147500000000004</v>
      </c>
      <c r="S914" s="184">
        <v>0</v>
      </c>
      <c r="T914" s="185">
        <f>S914*H914</f>
        <v>0</v>
      </c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R914" s="186" t="s">
        <v>139</v>
      </c>
      <c r="AT914" s="186" t="s">
        <v>134</v>
      </c>
      <c r="AU914" s="186" t="s">
        <v>82</v>
      </c>
      <c r="AY914" s="19" t="s">
        <v>132</v>
      </c>
      <c r="BE914" s="187">
        <f>IF(N914="základní",J914,0)</f>
        <v>0</v>
      </c>
      <c r="BF914" s="187">
        <f>IF(N914="snížená",J914,0)</f>
        <v>0</v>
      </c>
      <c r="BG914" s="187">
        <f>IF(N914="zákl. přenesená",J914,0)</f>
        <v>0</v>
      </c>
      <c r="BH914" s="187">
        <f>IF(N914="sníž. přenesená",J914,0)</f>
        <v>0</v>
      </c>
      <c r="BI914" s="187">
        <f>IF(N914="nulová",J914,0)</f>
        <v>0</v>
      </c>
      <c r="BJ914" s="19" t="s">
        <v>80</v>
      </c>
      <c r="BK914" s="187">
        <f>ROUND(I914*H914,2)</f>
        <v>0</v>
      </c>
      <c r="BL914" s="19" t="s">
        <v>139</v>
      </c>
      <c r="BM914" s="186" t="s">
        <v>798</v>
      </c>
    </row>
    <row r="915" spans="1:65" s="2" customFormat="1" ht="11.25">
      <c r="A915" s="36"/>
      <c r="B915" s="37"/>
      <c r="C915" s="38"/>
      <c r="D915" s="188" t="s">
        <v>141</v>
      </c>
      <c r="E915" s="38"/>
      <c r="F915" s="189" t="s">
        <v>799</v>
      </c>
      <c r="G915" s="38"/>
      <c r="H915" s="38"/>
      <c r="I915" s="190"/>
      <c r="J915" s="38"/>
      <c r="K915" s="38"/>
      <c r="L915" s="41"/>
      <c r="M915" s="191"/>
      <c r="N915" s="192"/>
      <c r="O915" s="66"/>
      <c r="P915" s="66"/>
      <c r="Q915" s="66"/>
      <c r="R915" s="66"/>
      <c r="S915" s="66"/>
      <c r="T915" s="67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T915" s="19" t="s">
        <v>141</v>
      </c>
      <c r="AU915" s="19" t="s">
        <v>82</v>
      </c>
    </row>
    <row r="916" spans="1:65" s="13" customFormat="1" ht="11.25">
      <c r="B916" s="193"/>
      <c r="C916" s="194"/>
      <c r="D916" s="195" t="s">
        <v>143</v>
      </c>
      <c r="E916" s="196" t="s">
        <v>19</v>
      </c>
      <c r="F916" s="197" t="s">
        <v>334</v>
      </c>
      <c r="G916" s="194"/>
      <c r="H916" s="196" t="s">
        <v>19</v>
      </c>
      <c r="I916" s="198"/>
      <c r="J916" s="194"/>
      <c r="K916" s="194"/>
      <c r="L916" s="199"/>
      <c r="M916" s="200"/>
      <c r="N916" s="201"/>
      <c r="O916" s="201"/>
      <c r="P916" s="201"/>
      <c r="Q916" s="201"/>
      <c r="R916" s="201"/>
      <c r="S916" s="201"/>
      <c r="T916" s="202"/>
      <c r="AT916" s="203" t="s">
        <v>143</v>
      </c>
      <c r="AU916" s="203" t="s">
        <v>82</v>
      </c>
      <c r="AV916" s="13" t="s">
        <v>80</v>
      </c>
      <c r="AW916" s="13" t="s">
        <v>34</v>
      </c>
      <c r="AX916" s="13" t="s">
        <v>72</v>
      </c>
      <c r="AY916" s="203" t="s">
        <v>132</v>
      </c>
    </row>
    <row r="917" spans="1:65" s="13" customFormat="1" ht="11.25">
      <c r="B917" s="193"/>
      <c r="C917" s="194"/>
      <c r="D917" s="195" t="s">
        <v>143</v>
      </c>
      <c r="E917" s="196" t="s">
        <v>19</v>
      </c>
      <c r="F917" s="197" t="s">
        <v>335</v>
      </c>
      <c r="G917" s="194"/>
      <c r="H917" s="196" t="s">
        <v>19</v>
      </c>
      <c r="I917" s="198"/>
      <c r="J917" s="194"/>
      <c r="K917" s="194"/>
      <c r="L917" s="199"/>
      <c r="M917" s="200"/>
      <c r="N917" s="201"/>
      <c r="O917" s="201"/>
      <c r="P917" s="201"/>
      <c r="Q917" s="201"/>
      <c r="R917" s="201"/>
      <c r="S917" s="201"/>
      <c r="T917" s="202"/>
      <c r="AT917" s="203" t="s">
        <v>143</v>
      </c>
      <c r="AU917" s="203" t="s">
        <v>82</v>
      </c>
      <c r="AV917" s="13" t="s">
        <v>80</v>
      </c>
      <c r="AW917" s="13" t="s">
        <v>34</v>
      </c>
      <c r="AX917" s="13" t="s">
        <v>72</v>
      </c>
      <c r="AY917" s="203" t="s">
        <v>132</v>
      </c>
    </row>
    <row r="918" spans="1:65" s="13" customFormat="1" ht="11.25">
      <c r="B918" s="193"/>
      <c r="C918" s="194"/>
      <c r="D918" s="195" t="s">
        <v>143</v>
      </c>
      <c r="E918" s="196" t="s">
        <v>19</v>
      </c>
      <c r="F918" s="197" t="s">
        <v>743</v>
      </c>
      <c r="G918" s="194"/>
      <c r="H918" s="196" t="s">
        <v>19</v>
      </c>
      <c r="I918" s="198"/>
      <c r="J918" s="194"/>
      <c r="K918" s="194"/>
      <c r="L918" s="199"/>
      <c r="M918" s="200"/>
      <c r="N918" s="201"/>
      <c r="O918" s="201"/>
      <c r="P918" s="201"/>
      <c r="Q918" s="201"/>
      <c r="R918" s="201"/>
      <c r="S918" s="201"/>
      <c r="T918" s="202"/>
      <c r="AT918" s="203" t="s">
        <v>143</v>
      </c>
      <c r="AU918" s="203" t="s">
        <v>82</v>
      </c>
      <c r="AV918" s="13" t="s">
        <v>80</v>
      </c>
      <c r="AW918" s="13" t="s">
        <v>34</v>
      </c>
      <c r="AX918" s="13" t="s">
        <v>72</v>
      </c>
      <c r="AY918" s="203" t="s">
        <v>132</v>
      </c>
    </row>
    <row r="919" spans="1:65" s="14" customFormat="1" ht="11.25">
      <c r="B919" s="204"/>
      <c r="C919" s="205"/>
      <c r="D919" s="195" t="s">
        <v>143</v>
      </c>
      <c r="E919" s="206" t="s">
        <v>19</v>
      </c>
      <c r="F919" s="207" t="s">
        <v>744</v>
      </c>
      <c r="G919" s="205"/>
      <c r="H919" s="208">
        <v>7.9649999999999999</v>
      </c>
      <c r="I919" s="209"/>
      <c r="J919" s="205"/>
      <c r="K919" s="205"/>
      <c r="L919" s="210"/>
      <c r="M919" s="211"/>
      <c r="N919" s="212"/>
      <c r="O919" s="212"/>
      <c r="P919" s="212"/>
      <c r="Q919" s="212"/>
      <c r="R919" s="212"/>
      <c r="S919" s="212"/>
      <c r="T919" s="213"/>
      <c r="AT919" s="214" t="s">
        <v>143</v>
      </c>
      <c r="AU919" s="214" t="s">
        <v>82</v>
      </c>
      <c r="AV919" s="14" t="s">
        <v>82</v>
      </c>
      <c r="AW919" s="14" t="s">
        <v>34</v>
      </c>
      <c r="AX919" s="14" t="s">
        <v>72</v>
      </c>
      <c r="AY919" s="214" t="s">
        <v>132</v>
      </c>
    </row>
    <row r="920" spans="1:65" s="14" customFormat="1" ht="11.25">
      <c r="B920" s="204"/>
      <c r="C920" s="205"/>
      <c r="D920" s="195" t="s">
        <v>143</v>
      </c>
      <c r="E920" s="206" t="s">
        <v>19</v>
      </c>
      <c r="F920" s="207" t="s">
        <v>745</v>
      </c>
      <c r="G920" s="205"/>
      <c r="H920" s="208">
        <v>10.925000000000001</v>
      </c>
      <c r="I920" s="209"/>
      <c r="J920" s="205"/>
      <c r="K920" s="205"/>
      <c r="L920" s="210"/>
      <c r="M920" s="211"/>
      <c r="N920" s="212"/>
      <c r="O920" s="212"/>
      <c r="P920" s="212"/>
      <c r="Q920" s="212"/>
      <c r="R920" s="212"/>
      <c r="S920" s="212"/>
      <c r="T920" s="213"/>
      <c r="AT920" s="214" t="s">
        <v>143</v>
      </c>
      <c r="AU920" s="214" t="s">
        <v>82</v>
      </c>
      <c r="AV920" s="14" t="s">
        <v>82</v>
      </c>
      <c r="AW920" s="14" t="s">
        <v>34</v>
      </c>
      <c r="AX920" s="14" t="s">
        <v>72</v>
      </c>
      <c r="AY920" s="214" t="s">
        <v>132</v>
      </c>
    </row>
    <row r="921" spans="1:65" s="14" customFormat="1" ht="11.25">
      <c r="B921" s="204"/>
      <c r="C921" s="205"/>
      <c r="D921" s="195" t="s">
        <v>143</v>
      </c>
      <c r="E921" s="206" t="s">
        <v>19</v>
      </c>
      <c r="F921" s="207" t="s">
        <v>746</v>
      </c>
      <c r="G921" s="205"/>
      <c r="H921" s="208">
        <v>5.3849999999999998</v>
      </c>
      <c r="I921" s="209"/>
      <c r="J921" s="205"/>
      <c r="K921" s="205"/>
      <c r="L921" s="210"/>
      <c r="M921" s="211"/>
      <c r="N921" s="212"/>
      <c r="O921" s="212"/>
      <c r="P921" s="212"/>
      <c r="Q921" s="212"/>
      <c r="R921" s="212"/>
      <c r="S921" s="212"/>
      <c r="T921" s="213"/>
      <c r="AT921" s="214" t="s">
        <v>143</v>
      </c>
      <c r="AU921" s="214" t="s">
        <v>82</v>
      </c>
      <c r="AV921" s="14" t="s">
        <v>82</v>
      </c>
      <c r="AW921" s="14" t="s">
        <v>34</v>
      </c>
      <c r="AX921" s="14" t="s">
        <v>72</v>
      </c>
      <c r="AY921" s="214" t="s">
        <v>132</v>
      </c>
    </row>
    <row r="922" spans="1:65" s="14" customFormat="1" ht="11.25">
      <c r="B922" s="204"/>
      <c r="C922" s="205"/>
      <c r="D922" s="195" t="s">
        <v>143</v>
      </c>
      <c r="E922" s="206" t="s">
        <v>19</v>
      </c>
      <c r="F922" s="207" t="s">
        <v>747</v>
      </c>
      <c r="G922" s="205"/>
      <c r="H922" s="208">
        <v>7.7</v>
      </c>
      <c r="I922" s="209"/>
      <c r="J922" s="205"/>
      <c r="K922" s="205"/>
      <c r="L922" s="210"/>
      <c r="M922" s="211"/>
      <c r="N922" s="212"/>
      <c r="O922" s="212"/>
      <c r="P922" s="212"/>
      <c r="Q922" s="212"/>
      <c r="R922" s="212"/>
      <c r="S922" s="212"/>
      <c r="T922" s="213"/>
      <c r="AT922" s="214" t="s">
        <v>143</v>
      </c>
      <c r="AU922" s="214" t="s">
        <v>82</v>
      </c>
      <c r="AV922" s="14" t="s">
        <v>82</v>
      </c>
      <c r="AW922" s="14" t="s">
        <v>34</v>
      </c>
      <c r="AX922" s="14" t="s">
        <v>72</v>
      </c>
      <c r="AY922" s="214" t="s">
        <v>132</v>
      </c>
    </row>
    <row r="923" spans="1:65" s="15" customFormat="1" ht="11.25">
      <c r="B923" s="215"/>
      <c r="C923" s="216"/>
      <c r="D923" s="195" t="s">
        <v>143</v>
      </c>
      <c r="E923" s="217" t="s">
        <v>19</v>
      </c>
      <c r="F923" s="218" t="s">
        <v>150</v>
      </c>
      <c r="G923" s="216"/>
      <c r="H923" s="219">
        <v>31.974999999999998</v>
      </c>
      <c r="I923" s="220"/>
      <c r="J923" s="216"/>
      <c r="K923" s="216"/>
      <c r="L923" s="221"/>
      <c r="M923" s="222"/>
      <c r="N923" s="223"/>
      <c r="O923" s="223"/>
      <c r="P923" s="223"/>
      <c r="Q923" s="223"/>
      <c r="R923" s="223"/>
      <c r="S923" s="223"/>
      <c r="T923" s="224"/>
      <c r="AT923" s="225" t="s">
        <v>143</v>
      </c>
      <c r="AU923" s="225" t="s">
        <v>82</v>
      </c>
      <c r="AV923" s="15" t="s">
        <v>139</v>
      </c>
      <c r="AW923" s="15" t="s">
        <v>34</v>
      </c>
      <c r="AX923" s="15" t="s">
        <v>80</v>
      </c>
      <c r="AY923" s="225" t="s">
        <v>132</v>
      </c>
    </row>
    <row r="924" spans="1:65" s="2" customFormat="1" ht="24.2" customHeight="1">
      <c r="A924" s="36"/>
      <c r="B924" s="37"/>
      <c r="C924" s="175" t="s">
        <v>800</v>
      </c>
      <c r="D924" s="175" t="s">
        <v>134</v>
      </c>
      <c r="E924" s="176" t="s">
        <v>801</v>
      </c>
      <c r="F924" s="177" t="s">
        <v>802</v>
      </c>
      <c r="G924" s="178" t="s">
        <v>137</v>
      </c>
      <c r="H924" s="179">
        <v>31.975000000000001</v>
      </c>
      <c r="I924" s="180"/>
      <c r="J924" s="181">
        <f>ROUND(I924*H924,2)</f>
        <v>0</v>
      </c>
      <c r="K924" s="177" t="s">
        <v>138</v>
      </c>
      <c r="L924" s="41"/>
      <c r="M924" s="182" t="s">
        <v>19</v>
      </c>
      <c r="N924" s="183" t="s">
        <v>43</v>
      </c>
      <c r="O924" s="66"/>
      <c r="P924" s="184">
        <f>O924*H924</f>
        <v>0</v>
      </c>
      <c r="Q924" s="184">
        <v>3.2000000000000002E-3</v>
      </c>
      <c r="R924" s="184">
        <f>Q924*H924</f>
        <v>0.10232000000000001</v>
      </c>
      <c r="S924" s="184">
        <v>0</v>
      </c>
      <c r="T924" s="185">
        <f>S924*H924</f>
        <v>0</v>
      </c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R924" s="186" t="s">
        <v>139</v>
      </c>
      <c r="AT924" s="186" t="s">
        <v>134</v>
      </c>
      <c r="AU924" s="186" t="s">
        <v>82</v>
      </c>
      <c r="AY924" s="19" t="s">
        <v>132</v>
      </c>
      <c r="BE924" s="187">
        <f>IF(N924="základní",J924,0)</f>
        <v>0</v>
      </c>
      <c r="BF924" s="187">
        <f>IF(N924="snížená",J924,0)</f>
        <v>0</v>
      </c>
      <c r="BG924" s="187">
        <f>IF(N924="zákl. přenesená",J924,0)</f>
        <v>0</v>
      </c>
      <c r="BH924" s="187">
        <f>IF(N924="sníž. přenesená",J924,0)</f>
        <v>0</v>
      </c>
      <c r="BI924" s="187">
        <f>IF(N924="nulová",J924,0)</f>
        <v>0</v>
      </c>
      <c r="BJ924" s="19" t="s">
        <v>80</v>
      </c>
      <c r="BK924" s="187">
        <f>ROUND(I924*H924,2)</f>
        <v>0</v>
      </c>
      <c r="BL924" s="19" t="s">
        <v>139</v>
      </c>
      <c r="BM924" s="186" t="s">
        <v>803</v>
      </c>
    </row>
    <row r="925" spans="1:65" s="2" customFormat="1" ht="11.25">
      <c r="A925" s="36"/>
      <c r="B925" s="37"/>
      <c r="C925" s="38"/>
      <c r="D925" s="188" t="s">
        <v>141</v>
      </c>
      <c r="E925" s="38"/>
      <c r="F925" s="189" t="s">
        <v>804</v>
      </c>
      <c r="G925" s="38"/>
      <c r="H925" s="38"/>
      <c r="I925" s="190"/>
      <c r="J925" s="38"/>
      <c r="K925" s="38"/>
      <c r="L925" s="41"/>
      <c r="M925" s="191"/>
      <c r="N925" s="192"/>
      <c r="O925" s="66"/>
      <c r="P925" s="66"/>
      <c r="Q925" s="66"/>
      <c r="R925" s="66"/>
      <c r="S925" s="66"/>
      <c r="T925" s="67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T925" s="19" t="s">
        <v>141</v>
      </c>
      <c r="AU925" s="19" t="s">
        <v>82</v>
      </c>
    </row>
    <row r="926" spans="1:65" s="13" customFormat="1" ht="11.25">
      <c r="B926" s="193"/>
      <c r="C926" s="194"/>
      <c r="D926" s="195" t="s">
        <v>143</v>
      </c>
      <c r="E926" s="196" t="s">
        <v>19</v>
      </c>
      <c r="F926" s="197" t="s">
        <v>334</v>
      </c>
      <c r="G926" s="194"/>
      <c r="H926" s="196" t="s">
        <v>19</v>
      </c>
      <c r="I926" s="198"/>
      <c r="J926" s="194"/>
      <c r="K926" s="194"/>
      <c r="L926" s="199"/>
      <c r="M926" s="200"/>
      <c r="N926" s="201"/>
      <c r="O926" s="201"/>
      <c r="P926" s="201"/>
      <c r="Q926" s="201"/>
      <c r="R926" s="201"/>
      <c r="S926" s="201"/>
      <c r="T926" s="202"/>
      <c r="AT926" s="203" t="s">
        <v>143</v>
      </c>
      <c r="AU926" s="203" t="s">
        <v>82</v>
      </c>
      <c r="AV926" s="13" t="s">
        <v>80</v>
      </c>
      <c r="AW926" s="13" t="s">
        <v>34</v>
      </c>
      <c r="AX926" s="13" t="s">
        <v>72</v>
      </c>
      <c r="AY926" s="203" t="s">
        <v>132</v>
      </c>
    </row>
    <row r="927" spans="1:65" s="13" customFormat="1" ht="11.25">
      <c r="B927" s="193"/>
      <c r="C927" s="194"/>
      <c r="D927" s="195" t="s">
        <v>143</v>
      </c>
      <c r="E927" s="196" t="s">
        <v>19</v>
      </c>
      <c r="F927" s="197" t="s">
        <v>335</v>
      </c>
      <c r="G927" s="194"/>
      <c r="H927" s="196" t="s">
        <v>19</v>
      </c>
      <c r="I927" s="198"/>
      <c r="J927" s="194"/>
      <c r="K927" s="194"/>
      <c r="L927" s="199"/>
      <c r="M927" s="200"/>
      <c r="N927" s="201"/>
      <c r="O927" s="201"/>
      <c r="P927" s="201"/>
      <c r="Q927" s="201"/>
      <c r="R927" s="201"/>
      <c r="S927" s="201"/>
      <c r="T927" s="202"/>
      <c r="AT927" s="203" t="s">
        <v>143</v>
      </c>
      <c r="AU927" s="203" t="s">
        <v>82</v>
      </c>
      <c r="AV927" s="13" t="s">
        <v>80</v>
      </c>
      <c r="AW927" s="13" t="s">
        <v>34</v>
      </c>
      <c r="AX927" s="13" t="s">
        <v>72</v>
      </c>
      <c r="AY927" s="203" t="s">
        <v>132</v>
      </c>
    </row>
    <row r="928" spans="1:65" s="13" customFormat="1" ht="11.25">
      <c r="B928" s="193"/>
      <c r="C928" s="194"/>
      <c r="D928" s="195" t="s">
        <v>143</v>
      </c>
      <c r="E928" s="196" t="s">
        <v>19</v>
      </c>
      <c r="F928" s="197" t="s">
        <v>743</v>
      </c>
      <c r="G928" s="194"/>
      <c r="H928" s="196" t="s">
        <v>19</v>
      </c>
      <c r="I928" s="198"/>
      <c r="J928" s="194"/>
      <c r="K928" s="194"/>
      <c r="L928" s="199"/>
      <c r="M928" s="200"/>
      <c r="N928" s="201"/>
      <c r="O928" s="201"/>
      <c r="P928" s="201"/>
      <c r="Q928" s="201"/>
      <c r="R928" s="201"/>
      <c r="S928" s="201"/>
      <c r="T928" s="202"/>
      <c r="AT928" s="203" t="s">
        <v>143</v>
      </c>
      <c r="AU928" s="203" t="s">
        <v>82</v>
      </c>
      <c r="AV928" s="13" t="s">
        <v>80</v>
      </c>
      <c r="AW928" s="13" t="s">
        <v>34</v>
      </c>
      <c r="AX928" s="13" t="s">
        <v>72</v>
      </c>
      <c r="AY928" s="203" t="s">
        <v>132</v>
      </c>
    </row>
    <row r="929" spans="1:65" s="14" customFormat="1" ht="11.25">
      <c r="B929" s="204"/>
      <c r="C929" s="205"/>
      <c r="D929" s="195" t="s">
        <v>143</v>
      </c>
      <c r="E929" s="206" t="s">
        <v>19</v>
      </c>
      <c r="F929" s="207" t="s">
        <v>744</v>
      </c>
      <c r="G929" s="205"/>
      <c r="H929" s="208">
        <v>7.9649999999999999</v>
      </c>
      <c r="I929" s="209"/>
      <c r="J929" s="205"/>
      <c r="K929" s="205"/>
      <c r="L929" s="210"/>
      <c r="M929" s="211"/>
      <c r="N929" s="212"/>
      <c r="O929" s="212"/>
      <c r="P929" s="212"/>
      <c r="Q929" s="212"/>
      <c r="R929" s="212"/>
      <c r="S929" s="212"/>
      <c r="T929" s="213"/>
      <c r="AT929" s="214" t="s">
        <v>143</v>
      </c>
      <c r="AU929" s="214" t="s">
        <v>82</v>
      </c>
      <c r="AV929" s="14" t="s">
        <v>82</v>
      </c>
      <c r="AW929" s="14" t="s">
        <v>34</v>
      </c>
      <c r="AX929" s="14" t="s">
        <v>72</v>
      </c>
      <c r="AY929" s="214" t="s">
        <v>132</v>
      </c>
    </row>
    <row r="930" spans="1:65" s="14" customFormat="1" ht="11.25">
      <c r="B930" s="204"/>
      <c r="C930" s="205"/>
      <c r="D930" s="195" t="s">
        <v>143</v>
      </c>
      <c r="E930" s="206" t="s">
        <v>19</v>
      </c>
      <c r="F930" s="207" t="s">
        <v>745</v>
      </c>
      <c r="G930" s="205"/>
      <c r="H930" s="208">
        <v>10.925000000000001</v>
      </c>
      <c r="I930" s="209"/>
      <c r="J930" s="205"/>
      <c r="K930" s="205"/>
      <c r="L930" s="210"/>
      <c r="M930" s="211"/>
      <c r="N930" s="212"/>
      <c r="O930" s="212"/>
      <c r="P930" s="212"/>
      <c r="Q930" s="212"/>
      <c r="R930" s="212"/>
      <c r="S930" s="212"/>
      <c r="T930" s="213"/>
      <c r="AT930" s="214" t="s">
        <v>143</v>
      </c>
      <c r="AU930" s="214" t="s">
        <v>82</v>
      </c>
      <c r="AV930" s="14" t="s">
        <v>82</v>
      </c>
      <c r="AW930" s="14" t="s">
        <v>34</v>
      </c>
      <c r="AX930" s="14" t="s">
        <v>72</v>
      </c>
      <c r="AY930" s="214" t="s">
        <v>132</v>
      </c>
    </row>
    <row r="931" spans="1:65" s="14" customFormat="1" ht="11.25">
      <c r="B931" s="204"/>
      <c r="C931" s="205"/>
      <c r="D931" s="195" t="s">
        <v>143</v>
      </c>
      <c r="E931" s="206" t="s">
        <v>19</v>
      </c>
      <c r="F931" s="207" t="s">
        <v>746</v>
      </c>
      <c r="G931" s="205"/>
      <c r="H931" s="208">
        <v>5.3849999999999998</v>
      </c>
      <c r="I931" s="209"/>
      <c r="J931" s="205"/>
      <c r="K931" s="205"/>
      <c r="L931" s="210"/>
      <c r="M931" s="211"/>
      <c r="N931" s="212"/>
      <c r="O931" s="212"/>
      <c r="P931" s="212"/>
      <c r="Q931" s="212"/>
      <c r="R931" s="212"/>
      <c r="S931" s="212"/>
      <c r="T931" s="213"/>
      <c r="AT931" s="214" t="s">
        <v>143</v>
      </c>
      <c r="AU931" s="214" t="s">
        <v>82</v>
      </c>
      <c r="AV931" s="14" t="s">
        <v>82</v>
      </c>
      <c r="AW931" s="14" t="s">
        <v>34</v>
      </c>
      <c r="AX931" s="14" t="s">
        <v>72</v>
      </c>
      <c r="AY931" s="214" t="s">
        <v>132</v>
      </c>
    </row>
    <row r="932" spans="1:65" s="14" customFormat="1" ht="11.25">
      <c r="B932" s="204"/>
      <c r="C932" s="205"/>
      <c r="D932" s="195" t="s">
        <v>143</v>
      </c>
      <c r="E932" s="206" t="s">
        <v>19</v>
      </c>
      <c r="F932" s="207" t="s">
        <v>747</v>
      </c>
      <c r="G932" s="205"/>
      <c r="H932" s="208">
        <v>7.7</v>
      </c>
      <c r="I932" s="209"/>
      <c r="J932" s="205"/>
      <c r="K932" s="205"/>
      <c r="L932" s="210"/>
      <c r="M932" s="211"/>
      <c r="N932" s="212"/>
      <c r="O932" s="212"/>
      <c r="P932" s="212"/>
      <c r="Q932" s="212"/>
      <c r="R932" s="212"/>
      <c r="S932" s="212"/>
      <c r="T932" s="213"/>
      <c r="AT932" s="214" t="s">
        <v>143</v>
      </c>
      <c r="AU932" s="214" t="s">
        <v>82</v>
      </c>
      <c r="AV932" s="14" t="s">
        <v>82</v>
      </c>
      <c r="AW932" s="14" t="s">
        <v>34</v>
      </c>
      <c r="AX932" s="14" t="s">
        <v>72</v>
      </c>
      <c r="AY932" s="214" t="s">
        <v>132</v>
      </c>
    </row>
    <row r="933" spans="1:65" s="15" customFormat="1" ht="11.25">
      <c r="B933" s="215"/>
      <c r="C933" s="216"/>
      <c r="D933" s="195" t="s">
        <v>143</v>
      </c>
      <c r="E933" s="217" t="s">
        <v>19</v>
      </c>
      <c r="F933" s="218" t="s">
        <v>150</v>
      </c>
      <c r="G933" s="216"/>
      <c r="H933" s="219">
        <v>31.974999999999998</v>
      </c>
      <c r="I933" s="220"/>
      <c r="J933" s="216"/>
      <c r="K933" s="216"/>
      <c r="L933" s="221"/>
      <c r="M933" s="222"/>
      <c r="N933" s="223"/>
      <c r="O933" s="223"/>
      <c r="P933" s="223"/>
      <c r="Q933" s="223"/>
      <c r="R933" s="223"/>
      <c r="S933" s="223"/>
      <c r="T933" s="224"/>
      <c r="AT933" s="225" t="s">
        <v>143</v>
      </c>
      <c r="AU933" s="225" t="s">
        <v>82</v>
      </c>
      <c r="AV933" s="15" t="s">
        <v>139</v>
      </c>
      <c r="AW933" s="15" t="s">
        <v>34</v>
      </c>
      <c r="AX933" s="15" t="s">
        <v>80</v>
      </c>
      <c r="AY933" s="225" t="s">
        <v>132</v>
      </c>
    </row>
    <row r="934" spans="1:65" s="2" customFormat="1" ht="21.75" customHeight="1">
      <c r="A934" s="36"/>
      <c r="B934" s="37"/>
      <c r="C934" s="175" t="s">
        <v>805</v>
      </c>
      <c r="D934" s="175" t="s">
        <v>134</v>
      </c>
      <c r="E934" s="176" t="s">
        <v>806</v>
      </c>
      <c r="F934" s="177" t="s">
        <v>807</v>
      </c>
      <c r="G934" s="178" t="s">
        <v>137</v>
      </c>
      <c r="H934" s="179">
        <v>16.312999999999999</v>
      </c>
      <c r="I934" s="180"/>
      <c r="J934" s="181">
        <f>ROUND(I934*H934,2)</f>
        <v>0</v>
      </c>
      <c r="K934" s="177" t="s">
        <v>138</v>
      </c>
      <c r="L934" s="41"/>
      <c r="M934" s="182" t="s">
        <v>19</v>
      </c>
      <c r="N934" s="183" t="s">
        <v>43</v>
      </c>
      <c r="O934" s="66"/>
      <c r="P934" s="184">
        <f>O934*H934</f>
        <v>0</v>
      </c>
      <c r="Q934" s="184">
        <v>5.7000000000000002E-3</v>
      </c>
      <c r="R934" s="184">
        <f>Q934*H934</f>
        <v>9.29841E-2</v>
      </c>
      <c r="S934" s="184">
        <v>0</v>
      </c>
      <c r="T934" s="185">
        <f>S934*H934</f>
        <v>0</v>
      </c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R934" s="186" t="s">
        <v>139</v>
      </c>
      <c r="AT934" s="186" t="s">
        <v>134</v>
      </c>
      <c r="AU934" s="186" t="s">
        <v>82</v>
      </c>
      <c r="AY934" s="19" t="s">
        <v>132</v>
      </c>
      <c r="BE934" s="187">
        <f>IF(N934="základní",J934,0)</f>
        <v>0</v>
      </c>
      <c r="BF934" s="187">
        <f>IF(N934="snížená",J934,0)</f>
        <v>0</v>
      </c>
      <c r="BG934" s="187">
        <f>IF(N934="zákl. přenesená",J934,0)</f>
        <v>0</v>
      </c>
      <c r="BH934" s="187">
        <f>IF(N934="sníž. přenesená",J934,0)</f>
        <v>0</v>
      </c>
      <c r="BI934" s="187">
        <f>IF(N934="nulová",J934,0)</f>
        <v>0</v>
      </c>
      <c r="BJ934" s="19" t="s">
        <v>80</v>
      </c>
      <c r="BK934" s="187">
        <f>ROUND(I934*H934,2)</f>
        <v>0</v>
      </c>
      <c r="BL934" s="19" t="s">
        <v>139</v>
      </c>
      <c r="BM934" s="186" t="s">
        <v>808</v>
      </c>
    </row>
    <row r="935" spans="1:65" s="2" customFormat="1" ht="11.25">
      <c r="A935" s="36"/>
      <c r="B935" s="37"/>
      <c r="C935" s="38"/>
      <c r="D935" s="188" t="s">
        <v>141</v>
      </c>
      <c r="E935" s="38"/>
      <c r="F935" s="189" t="s">
        <v>809</v>
      </c>
      <c r="G935" s="38"/>
      <c r="H935" s="38"/>
      <c r="I935" s="190"/>
      <c r="J935" s="38"/>
      <c r="K935" s="38"/>
      <c r="L935" s="41"/>
      <c r="M935" s="191"/>
      <c r="N935" s="192"/>
      <c r="O935" s="66"/>
      <c r="P935" s="66"/>
      <c r="Q935" s="66"/>
      <c r="R935" s="66"/>
      <c r="S935" s="66"/>
      <c r="T935" s="67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T935" s="19" t="s">
        <v>141</v>
      </c>
      <c r="AU935" s="19" t="s">
        <v>82</v>
      </c>
    </row>
    <row r="936" spans="1:65" s="13" customFormat="1" ht="11.25">
      <c r="B936" s="193"/>
      <c r="C936" s="194"/>
      <c r="D936" s="195" t="s">
        <v>143</v>
      </c>
      <c r="E936" s="196" t="s">
        <v>19</v>
      </c>
      <c r="F936" s="197" t="s">
        <v>193</v>
      </c>
      <c r="G936" s="194"/>
      <c r="H936" s="196" t="s">
        <v>19</v>
      </c>
      <c r="I936" s="198"/>
      <c r="J936" s="194"/>
      <c r="K936" s="194"/>
      <c r="L936" s="199"/>
      <c r="M936" s="200"/>
      <c r="N936" s="201"/>
      <c r="O936" s="201"/>
      <c r="P936" s="201"/>
      <c r="Q936" s="201"/>
      <c r="R936" s="201"/>
      <c r="S936" s="201"/>
      <c r="T936" s="202"/>
      <c r="AT936" s="203" t="s">
        <v>143</v>
      </c>
      <c r="AU936" s="203" t="s">
        <v>82</v>
      </c>
      <c r="AV936" s="13" t="s">
        <v>80</v>
      </c>
      <c r="AW936" s="13" t="s">
        <v>34</v>
      </c>
      <c r="AX936" s="13" t="s">
        <v>72</v>
      </c>
      <c r="AY936" s="203" t="s">
        <v>132</v>
      </c>
    </row>
    <row r="937" spans="1:65" s="13" customFormat="1" ht="11.25">
      <c r="B937" s="193"/>
      <c r="C937" s="194"/>
      <c r="D937" s="195" t="s">
        <v>143</v>
      </c>
      <c r="E937" s="196" t="s">
        <v>19</v>
      </c>
      <c r="F937" s="197" t="s">
        <v>367</v>
      </c>
      <c r="G937" s="194"/>
      <c r="H937" s="196" t="s">
        <v>19</v>
      </c>
      <c r="I937" s="198"/>
      <c r="J937" s="194"/>
      <c r="K937" s="194"/>
      <c r="L937" s="199"/>
      <c r="M937" s="200"/>
      <c r="N937" s="201"/>
      <c r="O937" s="201"/>
      <c r="P937" s="201"/>
      <c r="Q937" s="201"/>
      <c r="R937" s="201"/>
      <c r="S937" s="201"/>
      <c r="T937" s="202"/>
      <c r="AT937" s="203" t="s">
        <v>143</v>
      </c>
      <c r="AU937" s="203" t="s">
        <v>82</v>
      </c>
      <c r="AV937" s="13" t="s">
        <v>80</v>
      </c>
      <c r="AW937" s="13" t="s">
        <v>34</v>
      </c>
      <c r="AX937" s="13" t="s">
        <v>72</v>
      </c>
      <c r="AY937" s="203" t="s">
        <v>132</v>
      </c>
    </row>
    <row r="938" spans="1:65" s="14" customFormat="1" ht="11.25">
      <c r="B938" s="204"/>
      <c r="C938" s="205"/>
      <c r="D938" s="195" t="s">
        <v>143</v>
      </c>
      <c r="E938" s="206" t="s">
        <v>19</v>
      </c>
      <c r="F938" s="207" t="s">
        <v>758</v>
      </c>
      <c r="G938" s="205"/>
      <c r="H938" s="208">
        <v>1.36</v>
      </c>
      <c r="I938" s="209"/>
      <c r="J938" s="205"/>
      <c r="K938" s="205"/>
      <c r="L938" s="210"/>
      <c r="M938" s="211"/>
      <c r="N938" s="212"/>
      <c r="O938" s="212"/>
      <c r="P938" s="212"/>
      <c r="Q938" s="212"/>
      <c r="R938" s="212"/>
      <c r="S938" s="212"/>
      <c r="T938" s="213"/>
      <c r="AT938" s="214" t="s">
        <v>143</v>
      </c>
      <c r="AU938" s="214" t="s">
        <v>82</v>
      </c>
      <c r="AV938" s="14" t="s">
        <v>82</v>
      </c>
      <c r="AW938" s="14" t="s">
        <v>34</v>
      </c>
      <c r="AX938" s="14" t="s">
        <v>72</v>
      </c>
      <c r="AY938" s="214" t="s">
        <v>132</v>
      </c>
    </row>
    <row r="939" spans="1:65" s="14" customFormat="1" ht="11.25">
      <c r="B939" s="204"/>
      <c r="C939" s="205"/>
      <c r="D939" s="195" t="s">
        <v>143</v>
      </c>
      <c r="E939" s="206" t="s">
        <v>19</v>
      </c>
      <c r="F939" s="207" t="s">
        <v>759</v>
      </c>
      <c r="G939" s="205"/>
      <c r="H939" s="208">
        <v>1.8</v>
      </c>
      <c r="I939" s="209"/>
      <c r="J939" s="205"/>
      <c r="K939" s="205"/>
      <c r="L939" s="210"/>
      <c r="M939" s="211"/>
      <c r="N939" s="212"/>
      <c r="O939" s="212"/>
      <c r="P939" s="212"/>
      <c r="Q939" s="212"/>
      <c r="R939" s="212"/>
      <c r="S939" s="212"/>
      <c r="T939" s="213"/>
      <c r="AT939" s="214" t="s">
        <v>143</v>
      </c>
      <c r="AU939" s="214" t="s">
        <v>82</v>
      </c>
      <c r="AV939" s="14" t="s">
        <v>82</v>
      </c>
      <c r="AW939" s="14" t="s">
        <v>34</v>
      </c>
      <c r="AX939" s="14" t="s">
        <v>72</v>
      </c>
      <c r="AY939" s="214" t="s">
        <v>132</v>
      </c>
    </row>
    <row r="940" spans="1:65" s="13" customFormat="1" ht="11.25">
      <c r="B940" s="193"/>
      <c r="C940" s="194"/>
      <c r="D940" s="195" t="s">
        <v>143</v>
      </c>
      <c r="E940" s="196" t="s">
        <v>19</v>
      </c>
      <c r="F940" s="197" t="s">
        <v>334</v>
      </c>
      <c r="G940" s="194"/>
      <c r="H940" s="196" t="s">
        <v>19</v>
      </c>
      <c r="I940" s="198"/>
      <c r="J940" s="194"/>
      <c r="K940" s="194"/>
      <c r="L940" s="199"/>
      <c r="M940" s="200"/>
      <c r="N940" s="201"/>
      <c r="O940" s="201"/>
      <c r="P940" s="201"/>
      <c r="Q940" s="201"/>
      <c r="R940" s="201"/>
      <c r="S940" s="201"/>
      <c r="T940" s="202"/>
      <c r="AT940" s="203" t="s">
        <v>143</v>
      </c>
      <c r="AU940" s="203" t="s">
        <v>82</v>
      </c>
      <c r="AV940" s="13" t="s">
        <v>80</v>
      </c>
      <c r="AW940" s="13" t="s">
        <v>34</v>
      </c>
      <c r="AX940" s="13" t="s">
        <v>72</v>
      </c>
      <c r="AY940" s="203" t="s">
        <v>132</v>
      </c>
    </row>
    <row r="941" spans="1:65" s="13" customFormat="1" ht="11.25">
      <c r="B941" s="193"/>
      <c r="C941" s="194"/>
      <c r="D941" s="195" t="s">
        <v>143</v>
      </c>
      <c r="E941" s="196" t="s">
        <v>19</v>
      </c>
      <c r="F941" s="197" t="s">
        <v>335</v>
      </c>
      <c r="G941" s="194"/>
      <c r="H941" s="196" t="s">
        <v>19</v>
      </c>
      <c r="I941" s="198"/>
      <c r="J941" s="194"/>
      <c r="K941" s="194"/>
      <c r="L941" s="199"/>
      <c r="M941" s="200"/>
      <c r="N941" s="201"/>
      <c r="O941" s="201"/>
      <c r="P941" s="201"/>
      <c r="Q941" s="201"/>
      <c r="R941" s="201"/>
      <c r="S941" s="201"/>
      <c r="T941" s="202"/>
      <c r="AT941" s="203" t="s">
        <v>143</v>
      </c>
      <c r="AU941" s="203" t="s">
        <v>82</v>
      </c>
      <c r="AV941" s="13" t="s">
        <v>80</v>
      </c>
      <c r="AW941" s="13" t="s">
        <v>34</v>
      </c>
      <c r="AX941" s="13" t="s">
        <v>72</v>
      </c>
      <c r="AY941" s="203" t="s">
        <v>132</v>
      </c>
    </row>
    <row r="942" spans="1:65" s="13" customFormat="1" ht="11.25">
      <c r="B942" s="193"/>
      <c r="C942" s="194"/>
      <c r="D942" s="195" t="s">
        <v>143</v>
      </c>
      <c r="E942" s="196" t="s">
        <v>19</v>
      </c>
      <c r="F942" s="197" t="s">
        <v>743</v>
      </c>
      <c r="G942" s="194"/>
      <c r="H942" s="196" t="s">
        <v>19</v>
      </c>
      <c r="I942" s="198"/>
      <c r="J942" s="194"/>
      <c r="K942" s="194"/>
      <c r="L942" s="199"/>
      <c r="M942" s="200"/>
      <c r="N942" s="201"/>
      <c r="O942" s="201"/>
      <c r="P942" s="201"/>
      <c r="Q942" s="201"/>
      <c r="R942" s="201"/>
      <c r="S942" s="201"/>
      <c r="T942" s="202"/>
      <c r="AT942" s="203" t="s">
        <v>143</v>
      </c>
      <c r="AU942" s="203" t="s">
        <v>82</v>
      </c>
      <c r="AV942" s="13" t="s">
        <v>80</v>
      </c>
      <c r="AW942" s="13" t="s">
        <v>34</v>
      </c>
      <c r="AX942" s="13" t="s">
        <v>72</v>
      </c>
      <c r="AY942" s="203" t="s">
        <v>132</v>
      </c>
    </row>
    <row r="943" spans="1:65" s="14" customFormat="1" ht="11.25">
      <c r="B943" s="204"/>
      <c r="C943" s="205"/>
      <c r="D943" s="195" t="s">
        <v>143</v>
      </c>
      <c r="E943" s="206" t="s">
        <v>19</v>
      </c>
      <c r="F943" s="207" t="s">
        <v>810</v>
      </c>
      <c r="G943" s="205"/>
      <c r="H943" s="208">
        <v>5.0579999999999998</v>
      </c>
      <c r="I943" s="209"/>
      <c r="J943" s="205"/>
      <c r="K943" s="205"/>
      <c r="L943" s="210"/>
      <c r="M943" s="211"/>
      <c r="N943" s="212"/>
      <c r="O943" s="212"/>
      <c r="P943" s="212"/>
      <c r="Q943" s="212"/>
      <c r="R943" s="212"/>
      <c r="S943" s="212"/>
      <c r="T943" s="213"/>
      <c r="AT943" s="214" t="s">
        <v>143</v>
      </c>
      <c r="AU943" s="214" t="s">
        <v>82</v>
      </c>
      <c r="AV943" s="14" t="s">
        <v>82</v>
      </c>
      <c r="AW943" s="14" t="s">
        <v>34</v>
      </c>
      <c r="AX943" s="14" t="s">
        <v>72</v>
      </c>
      <c r="AY943" s="214" t="s">
        <v>132</v>
      </c>
    </row>
    <row r="944" spans="1:65" s="14" customFormat="1" ht="11.25">
      <c r="B944" s="204"/>
      <c r="C944" s="205"/>
      <c r="D944" s="195" t="s">
        <v>143</v>
      </c>
      <c r="E944" s="206" t="s">
        <v>19</v>
      </c>
      <c r="F944" s="207" t="s">
        <v>811</v>
      </c>
      <c r="G944" s="205"/>
      <c r="H944" s="208">
        <v>2.9750000000000001</v>
      </c>
      <c r="I944" s="209"/>
      <c r="J944" s="205"/>
      <c r="K944" s="205"/>
      <c r="L944" s="210"/>
      <c r="M944" s="211"/>
      <c r="N944" s="212"/>
      <c r="O944" s="212"/>
      <c r="P944" s="212"/>
      <c r="Q944" s="212"/>
      <c r="R944" s="212"/>
      <c r="S944" s="212"/>
      <c r="T944" s="213"/>
      <c r="AT944" s="214" t="s">
        <v>143</v>
      </c>
      <c r="AU944" s="214" t="s">
        <v>82</v>
      </c>
      <c r="AV944" s="14" t="s">
        <v>82</v>
      </c>
      <c r="AW944" s="14" t="s">
        <v>34</v>
      </c>
      <c r="AX944" s="14" t="s">
        <v>72</v>
      </c>
      <c r="AY944" s="214" t="s">
        <v>132</v>
      </c>
    </row>
    <row r="945" spans="1:65" s="14" customFormat="1" ht="11.25">
      <c r="B945" s="204"/>
      <c r="C945" s="205"/>
      <c r="D945" s="195" t="s">
        <v>143</v>
      </c>
      <c r="E945" s="206" t="s">
        <v>19</v>
      </c>
      <c r="F945" s="207" t="s">
        <v>812</v>
      </c>
      <c r="G945" s="205"/>
      <c r="H945" s="208">
        <v>5.12</v>
      </c>
      <c r="I945" s="209"/>
      <c r="J945" s="205"/>
      <c r="K945" s="205"/>
      <c r="L945" s="210"/>
      <c r="M945" s="211"/>
      <c r="N945" s="212"/>
      <c r="O945" s="212"/>
      <c r="P945" s="212"/>
      <c r="Q945" s="212"/>
      <c r="R945" s="212"/>
      <c r="S945" s="212"/>
      <c r="T945" s="213"/>
      <c r="AT945" s="214" t="s">
        <v>143</v>
      </c>
      <c r="AU945" s="214" t="s">
        <v>82</v>
      </c>
      <c r="AV945" s="14" t="s">
        <v>82</v>
      </c>
      <c r="AW945" s="14" t="s">
        <v>34</v>
      </c>
      <c r="AX945" s="14" t="s">
        <v>72</v>
      </c>
      <c r="AY945" s="214" t="s">
        <v>132</v>
      </c>
    </row>
    <row r="946" spans="1:65" s="16" customFormat="1" ht="11.25">
      <c r="B946" s="226"/>
      <c r="C946" s="227"/>
      <c r="D946" s="195" t="s">
        <v>143</v>
      </c>
      <c r="E946" s="228" t="s">
        <v>19</v>
      </c>
      <c r="F946" s="229" t="s">
        <v>192</v>
      </c>
      <c r="G946" s="227"/>
      <c r="H946" s="230">
        <v>16.312999999999999</v>
      </c>
      <c r="I946" s="231"/>
      <c r="J946" s="227"/>
      <c r="K946" s="227"/>
      <c r="L946" s="232"/>
      <c r="M946" s="233"/>
      <c r="N946" s="234"/>
      <c r="O946" s="234"/>
      <c r="P946" s="234"/>
      <c r="Q946" s="234"/>
      <c r="R946" s="234"/>
      <c r="S946" s="234"/>
      <c r="T946" s="235"/>
      <c r="AT946" s="236" t="s">
        <v>143</v>
      </c>
      <c r="AU946" s="236" t="s">
        <v>82</v>
      </c>
      <c r="AV946" s="16" t="s">
        <v>156</v>
      </c>
      <c r="AW946" s="16" t="s">
        <v>34</v>
      </c>
      <c r="AX946" s="16" t="s">
        <v>72</v>
      </c>
      <c r="AY946" s="236" t="s">
        <v>132</v>
      </c>
    </row>
    <row r="947" spans="1:65" s="15" customFormat="1" ht="11.25">
      <c r="B947" s="215"/>
      <c r="C947" s="216"/>
      <c r="D947" s="195" t="s">
        <v>143</v>
      </c>
      <c r="E947" s="217" t="s">
        <v>19</v>
      </c>
      <c r="F947" s="218" t="s">
        <v>150</v>
      </c>
      <c r="G947" s="216"/>
      <c r="H947" s="219">
        <v>16.312999999999999</v>
      </c>
      <c r="I947" s="220"/>
      <c r="J947" s="216"/>
      <c r="K947" s="216"/>
      <c r="L947" s="221"/>
      <c r="M947" s="222"/>
      <c r="N947" s="223"/>
      <c r="O947" s="223"/>
      <c r="P947" s="223"/>
      <c r="Q947" s="223"/>
      <c r="R947" s="223"/>
      <c r="S947" s="223"/>
      <c r="T947" s="224"/>
      <c r="AT947" s="225" t="s">
        <v>143</v>
      </c>
      <c r="AU947" s="225" t="s">
        <v>82</v>
      </c>
      <c r="AV947" s="15" t="s">
        <v>139</v>
      </c>
      <c r="AW947" s="15" t="s">
        <v>34</v>
      </c>
      <c r="AX947" s="15" t="s">
        <v>80</v>
      </c>
      <c r="AY947" s="225" t="s">
        <v>132</v>
      </c>
    </row>
    <row r="948" spans="1:65" s="2" customFormat="1" ht="21.75" customHeight="1">
      <c r="A948" s="36"/>
      <c r="B948" s="37"/>
      <c r="C948" s="175" t="s">
        <v>813</v>
      </c>
      <c r="D948" s="175" t="s">
        <v>134</v>
      </c>
      <c r="E948" s="176" t="s">
        <v>814</v>
      </c>
      <c r="F948" s="177" t="s">
        <v>815</v>
      </c>
      <c r="G948" s="178" t="s">
        <v>180</v>
      </c>
      <c r="H948" s="179">
        <v>0.129</v>
      </c>
      <c r="I948" s="180"/>
      <c r="J948" s="181">
        <f>ROUND(I948*H948,2)</f>
        <v>0</v>
      </c>
      <c r="K948" s="177" t="s">
        <v>138</v>
      </c>
      <c r="L948" s="41"/>
      <c r="M948" s="182" t="s">
        <v>19</v>
      </c>
      <c r="N948" s="183" t="s">
        <v>43</v>
      </c>
      <c r="O948" s="66"/>
      <c r="P948" s="184">
        <f>O948*H948</f>
        <v>0</v>
      </c>
      <c r="Q948" s="184">
        <v>2.3010199999999998</v>
      </c>
      <c r="R948" s="184">
        <f>Q948*H948</f>
        <v>0.29683157999999998</v>
      </c>
      <c r="S948" s="184">
        <v>0</v>
      </c>
      <c r="T948" s="185">
        <f>S948*H948</f>
        <v>0</v>
      </c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R948" s="186" t="s">
        <v>139</v>
      </c>
      <c r="AT948" s="186" t="s">
        <v>134</v>
      </c>
      <c r="AU948" s="186" t="s">
        <v>82</v>
      </c>
      <c r="AY948" s="19" t="s">
        <v>132</v>
      </c>
      <c r="BE948" s="187">
        <f>IF(N948="základní",J948,0)</f>
        <v>0</v>
      </c>
      <c r="BF948" s="187">
        <f>IF(N948="snížená",J948,0)</f>
        <v>0</v>
      </c>
      <c r="BG948" s="187">
        <f>IF(N948="zákl. přenesená",J948,0)</f>
        <v>0</v>
      </c>
      <c r="BH948" s="187">
        <f>IF(N948="sníž. přenesená",J948,0)</f>
        <v>0</v>
      </c>
      <c r="BI948" s="187">
        <f>IF(N948="nulová",J948,0)</f>
        <v>0</v>
      </c>
      <c r="BJ948" s="19" t="s">
        <v>80</v>
      </c>
      <c r="BK948" s="187">
        <f>ROUND(I948*H948,2)</f>
        <v>0</v>
      </c>
      <c r="BL948" s="19" t="s">
        <v>139</v>
      </c>
      <c r="BM948" s="186" t="s">
        <v>816</v>
      </c>
    </row>
    <row r="949" spans="1:65" s="2" customFormat="1" ht="11.25">
      <c r="A949" s="36"/>
      <c r="B949" s="37"/>
      <c r="C949" s="38"/>
      <c r="D949" s="188" t="s">
        <v>141</v>
      </c>
      <c r="E949" s="38"/>
      <c r="F949" s="189" t="s">
        <v>817</v>
      </c>
      <c r="G949" s="38"/>
      <c r="H949" s="38"/>
      <c r="I949" s="190"/>
      <c r="J949" s="38"/>
      <c r="K949" s="38"/>
      <c r="L949" s="41"/>
      <c r="M949" s="191"/>
      <c r="N949" s="192"/>
      <c r="O949" s="66"/>
      <c r="P949" s="66"/>
      <c r="Q949" s="66"/>
      <c r="R949" s="66"/>
      <c r="S949" s="66"/>
      <c r="T949" s="67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T949" s="19" t="s">
        <v>141</v>
      </c>
      <c r="AU949" s="19" t="s">
        <v>82</v>
      </c>
    </row>
    <row r="950" spans="1:65" s="13" customFormat="1" ht="11.25">
      <c r="B950" s="193"/>
      <c r="C950" s="194"/>
      <c r="D950" s="195" t="s">
        <v>143</v>
      </c>
      <c r="E950" s="196" t="s">
        <v>19</v>
      </c>
      <c r="F950" s="197" t="s">
        <v>193</v>
      </c>
      <c r="G950" s="194"/>
      <c r="H950" s="196" t="s">
        <v>19</v>
      </c>
      <c r="I950" s="198"/>
      <c r="J950" s="194"/>
      <c r="K950" s="194"/>
      <c r="L950" s="199"/>
      <c r="M950" s="200"/>
      <c r="N950" s="201"/>
      <c r="O950" s="201"/>
      <c r="P950" s="201"/>
      <c r="Q950" s="201"/>
      <c r="R950" s="201"/>
      <c r="S950" s="201"/>
      <c r="T950" s="202"/>
      <c r="AT950" s="203" t="s">
        <v>143</v>
      </c>
      <c r="AU950" s="203" t="s">
        <v>82</v>
      </c>
      <c r="AV950" s="13" t="s">
        <v>80</v>
      </c>
      <c r="AW950" s="13" t="s">
        <v>34</v>
      </c>
      <c r="AX950" s="13" t="s">
        <v>72</v>
      </c>
      <c r="AY950" s="203" t="s">
        <v>132</v>
      </c>
    </row>
    <row r="951" spans="1:65" s="13" customFormat="1" ht="11.25">
      <c r="B951" s="193"/>
      <c r="C951" s="194"/>
      <c r="D951" s="195" t="s">
        <v>143</v>
      </c>
      <c r="E951" s="196" t="s">
        <v>19</v>
      </c>
      <c r="F951" s="197" t="s">
        <v>818</v>
      </c>
      <c r="G951" s="194"/>
      <c r="H951" s="196" t="s">
        <v>19</v>
      </c>
      <c r="I951" s="198"/>
      <c r="J951" s="194"/>
      <c r="K951" s="194"/>
      <c r="L951" s="199"/>
      <c r="M951" s="200"/>
      <c r="N951" s="201"/>
      <c r="O951" s="201"/>
      <c r="P951" s="201"/>
      <c r="Q951" s="201"/>
      <c r="R951" s="201"/>
      <c r="S951" s="201"/>
      <c r="T951" s="202"/>
      <c r="AT951" s="203" t="s">
        <v>143</v>
      </c>
      <c r="AU951" s="203" t="s">
        <v>82</v>
      </c>
      <c r="AV951" s="13" t="s">
        <v>80</v>
      </c>
      <c r="AW951" s="13" t="s">
        <v>34</v>
      </c>
      <c r="AX951" s="13" t="s">
        <v>72</v>
      </c>
      <c r="AY951" s="203" t="s">
        <v>132</v>
      </c>
    </row>
    <row r="952" spans="1:65" s="14" customFormat="1" ht="11.25">
      <c r="B952" s="204"/>
      <c r="C952" s="205"/>
      <c r="D952" s="195" t="s">
        <v>143</v>
      </c>
      <c r="E952" s="206" t="s">
        <v>19</v>
      </c>
      <c r="F952" s="207" t="s">
        <v>819</v>
      </c>
      <c r="G952" s="205"/>
      <c r="H952" s="208">
        <v>0.11700000000000001</v>
      </c>
      <c r="I952" s="209"/>
      <c r="J952" s="205"/>
      <c r="K952" s="205"/>
      <c r="L952" s="210"/>
      <c r="M952" s="211"/>
      <c r="N952" s="212"/>
      <c r="O952" s="212"/>
      <c r="P952" s="212"/>
      <c r="Q952" s="212"/>
      <c r="R952" s="212"/>
      <c r="S952" s="212"/>
      <c r="T952" s="213"/>
      <c r="AT952" s="214" t="s">
        <v>143</v>
      </c>
      <c r="AU952" s="214" t="s">
        <v>82</v>
      </c>
      <c r="AV952" s="14" t="s">
        <v>82</v>
      </c>
      <c r="AW952" s="14" t="s">
        <v>34</v>
      </c>
      <c r="AX952" s="14" t="s">
        <v>72</v>
      </c>
      <c r="AY952" s="214" t="s">
        <v>132</v>
      </c>
    </row>
    <row r="953" spans="1:65" s="14" customFormat="1" ht="11.25">
      <c r="B953" s="204"/>
      <c r="C953" s="205"/>
      <c r="D953" s="195" t="s">
        <v>143</v>
      </c>
      <c r="E953" s="206" t="s">
        <v>19</v>
      </c>
      <c r="F953" s="207" t="s">
        <v>820</v>
      </c>
      <c r="G953" s="205"/>
      <c r="H953" s="208">
        <v>1.2E-2</v>
      </c>
      <c r="I953" s="209"/>
      <c r="J953" s="205"/>
      <c r="K953" s="205"/>
      <c r="L953" s="210"/>
      <c r="M953" s="211"/>
      <c r="N953" s="212"/>
      <c r="O953" s="212"/>
      <c r="P953" s="212"/>
      <c r="Q953" s="212"/>
      <c r="R953" s="212"/>
      <c r="S953" s="212"/>
      <c r="T953" s="213"/>
      <c r="AT953" s="214" t="s">
        <v>143</v>
      </c>
      <c r="AU953" s="214" t="s">
        <v>82</v>
      </c>
      <c r="AV953" s="14" t="s">
        <v>82</v>
      </c>
      <c r="AW953" s="14" t="s">
        <v>34</v>
      </c>
      <c r="AX953" s="14" t="s">
        <v>72</v>
      </c>
      <c r="AY953" s="214" t="s">
        <v>132</v>
      </c>
    </row>
    <row r="954" spans="1:65" s="15" customFormat="1" ht="11.25">
      <c r="B954" s="215"/>
      <c r="C954" s="216"/>
      <c r="D954" s="195" t="s">
        <v>143</v>
      </c>
      <c r="E954" s="217" t="s">
        <v>19</v>
      </c>
      <c r="F954" s="218" t="s">
        <v>150</v>
      </c>
      <c r="G954" s="216"/>
      <c r="H954" s="219">
        <v>0.129</v>
      </c>
      <c r="I954" s="220"/>
      <c r="J954" s="216"/>
      <c r="K954" s="216"/>
      <c r="L954" s="221"/>
      <c r="M954" s="222"/>
      <c r="N954" s="223"/>
      <c r="O954" s="223"/>
      <c r="P954" s="223"/>
      <c r="Q954" s="223"/>
      <c r="R954" s="223"/>
      <c r="S954" s="223"/>
      <c r="T954" s="224"/>
      <c r="AT954" s="225" t="s">
        <v>143</v>
      </c>
      <c r="AU954" s="225" t="s">
        <v>82</v>
      </c>
      <c r="AV954" s="15" t="s">
        <v>139</v>
      </c>
      <c r="AW954" s="15" t="s">
        <v>34</v>
      </c>
      <c r="AX954" s="15" t="s">
        <v>80</v>
      </c>
      <c r="AY954" s="225" t="s">
        <v>132</v>
      </c>
    </row>
    <row r="955" spans="1:65" s="2" customFormat="1" ht="21.75" customHeight="1">
      <c r="A955" s="36"/>
      <c r="B955" s="37"/>
      <c r="C955" s="175" t="s">
        <v>821</v>
      </c>
      <c r="D955" s="175" t="s">
        <v>134</v>
      </c>
      <c r="E955" s="176" t="s">
        <v>822</v>
      </c>
      <c r="F955" s="177" t="s">
        <v>823</v>
      </c>
      <c r="G955" s="178" t="s">
        <v>180</v>
      </c>
      <c r="H955" s="179">
        <v>2.2810000000000001</v>
      </c>
      <c r="I955" s="180"/>
      <c r="J955" s="181">
        <f>ROUND(I955*H955,2)</f>
        <v>0</v>
      </c>
      <c r="K955" s="177" t="s">
        <v>138</v>
      </c>
      <c r="L955" s="41"/>
      <c r="M955" s="182" t="s">
        <v>19</v>
      </c>
      <c r="N955" s="183" t="s">
        <v>43</v>
      </c>
      <c r="O955" s="66"/>
      <c r="P955" s="184">
        <f>O955*H955</f>
        <v>0</v>
      </c>
      <c r="Q955" s="184">
        <v>2.5018699999999998</v>
      </c>
      <c r="R955" s="184">
        <f>Q955*H955</f>
        <v>5.7067654699999997</v>
      </c>
      <c r="S955" s="184">
        <v>0</v>
      </c>
      <c r="T955" s="185">
        <f>S955*H955</f>
        <v>0</v>
      </c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R955" s="186" t="s">
        <v>139</v>
      </c>
      <c r="AT955" s="186" t="s">
        <v>134</v>
      </c>
      <c r="AU955" s="186" t="s">
        <v>82</v>
      </c>
      <c r="AY955" s="19" t="s">
        <v>132</v>
      </c>
      <c r="BE955" s="187">
        <f>IF(N955="základní",J955,0)</f>
        <v>0</v>
      </c>
      <c r="BF955" s="187">
        <f>IF(N955="snížená",J955,0)</f>
        <v>0</v>
      </c>
      <c r="BG955" s="187">
        <f>IF(N955="zákl. přenesená",J955,0)</f>
        <v>0</v>
      </c>
      <c r="BH955" s="187">
        <f>IF(N955="sníž. přenesená",J955,0)</f>
        <v>0</v>
      </c>
      <c r="BI955" s="187">
        <f>IF(N955="nulová",J955,0)</f>
        <v>0</v>
      </c>
      <c r="BJ955" s="19" t="s">
        <v>80</v>
      </c>
      <c r="BK955" s="187">
        <f>ROUND(I955*H955,2)</f>
        <v>0</v>
      </c>
      <c r="BL955" s="19" t="s">
        <v>139</v>
      </c>
      <c r="BM955" s="186" t="s">
        <v>824</v>
      </c>
    </row>
    <row r="956" spans="1:65" s="2" customFormat="1" ht="11.25">
      <c r="A956" s="36"/>
      <c r="B956" s="37"/>
      <c r="C956" s="38"/>
      <c r="D956" s="188" t="s">
        <v>141</v>
      </c>
      <c r="E956" s="38"/>
      <c r="F956" s="189" t="s">
        <v>825</v>
      </c>
      <c r="G956" s="38"/>
      <c r="H956" s="38"/>
      <c r="I956" s="190"/>
      <c r="J956" s="38"/>
      <c r="K956" s="38"/>
      <c r="L956" s="41"/>
      <c r="M956" s="191"/>
      <c r="N956" s="192"/>
      <c r="O956" s="66"/>
      <c r="P956" s="66"/>
      <c r="Q956" s="66"/>
      <c r="R956" s="66"/>
      <c r="S956" s="66"/>
      <c r="T956" s="67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T956" s="19" t="s">
        <v>141</v>
      </c>
      <c r="AU956" s="19" t="s">
        <v>82</v>
      </c>
    </row>
    <row r="957" spans="1:65" s="13" customFormat="1" ht="11.25">
      <c r="B957" s="193"/>
      <c r="C957" s="194"/>
      <c r="D957" s="195" t="s">
        <v>143</v>
      </c>
      <c r="E957" s="196" t="s">
        <v>19</v>
      </c>
      <c r="F957" s="197" t="s">
        <v>334</v>
      </c>
      <c r="G957" s="194"/>
      <c r="H957" s="196" t="s">
        <v>19</v>
      </c>
      <c r="I957" s="198"/>
      <c r="J957" s="194"/>
      <c r="K957" s="194"/>
      <c r="L957" s="199"/>
      <c r="M957" s="200"/>
      <c r="N957" s="201"/>
      <c r="O957" s="201"/>
      <c r="P957" s="201"/>
      <c r="Q957" s="201"/>
      <c r="R957" s="201"/>
      <c r="S957" s="201"/>
      <c r="T957" s="202"/>
      <c r="AT957" s="203" t="s">
        <v>143</v>
      </c>
      <c r="AU957" s="203" t="s">
        <v>82</v>
      </c>
      <c r="AV957" s="13" t="s">
        <v>80</v>
      </c>
      <c r="AW957" s="13" t="s">
        <v>34</v>
      </c>
      <c r="AX957" s="13" t="s">
        <v>72</v>
      </c>
      <c r="AY957" s="203" t="s">
        <v>132</v>
      </c>
    </row>
    <row r="958" spans="1:65" s="13" customFormat="1" ht="11.25">
      <c r="B958" s="193"/>
      <c r="C958" s="194"/>
      <c r="D958" s="195" t="s">
        <v>143</v>
      </c>
      <c r="E958" s="196" t="s">
        <v>19</v>
      </c>
      <c r="F958" s="197" t="s">
        <v>335</v>
      </c>
      <c r="G958" s="194"/>
      <c r="H958" s="196" t="s">
        <v>19</v>
      </c>
      <c r="I958" s="198"/>
      <c r="J958" s="194"/>
      <c r="K958" s="194"/>
      <c r="L958" s="199"/>
      <c r="M958" s="200"/>
      <c r="N958" s="201"/>
      <c r="O958" s="201"/>
      <c r="P958" s="201"/>
      <c r="Q958" s="201"/>
      <c r="R958" s="201"/>
      <c r="S958" s="201"/>
      <c r="T958" s="202"/>
      <c r="AT958" s="203" t="s">
        <v>143</v>
      </c>
      <c r="AU958" s="203" t="s">
        <v>82</v>
      </c>
      <c r="AV958" s="13" t="s">
        <v>80</v>
      </c>
      <c r="AW958" s="13" t="s">
        <v>34</v>
      </c>
      <c r="AX958" s="13" t="s">
        <v>72</v>
      </c>
      <c r="AY958" s="203" t="s">
        <v>132</v>
      </c>
    </row>
    <row r="959" spans="1:65" s="13" customFormat="1" ht="11.25">
      <c r="B959" s="193"/>
      <c r="C959" s="194"/>
      <c r="D959" s="195" t="s">
        <v>143</v>
      </c>
      <c r="E959" s="196" t="s">
        <v>19</v>
      </c>
      <c r="F959" s="197" t="s">
        <v>826</v>
      </c>
      <c r="G959" s="194"/>
      <c r="H959" s="196" t="s">
        <v>19</v>
      </c>
      <c r="I959" s="198"/>
      <c r="J959" s="194"/>
      <c r="K959" s="194"/>
      <c r="L959" s="199"/>
      <c r="M959" s="200"/>
      <c r="N959" s="201"/>
      <c r="O959" s="201"/>
      <c r="P959" s="201"/>
      <c r="Q959" s="201"/>
      <c r="R959" s="201"/>
      <c r="S959" s="201"/>
      <c r="T959" s="202"/>
      <c r="AT959" s="203" t="s">
        <v>143</v>
      </c>
      <c r="AU959" s="203" t="s">
        <v>82</v>
      </c>
      <c r="AV959" s="13" t="s">
        <v>80</v>
      </c>
      <c r="AW959" s="13" t="s">
        <v>34</v>
      </c>
      <c r="AX959" s="13" t="s">
        <v>72</v>
      </c>
      <c r="AY959" s="203" t="s">
        <v>132</v>
      </c>
    </row>
    <row r="960" spans="1:65" s="14" customFormat="1" ht="11.25">
      <c r="B960" s="204"/>
      <c r="C960" s="205"/>
      <c r="D960" s="195" t="s">
        <v>143</v>
      </c>
      <c r="E960" s="206" t="s">
        <v>19</v>
      </c>
      <c r="F960" s="207" t="s">
        <v>827</v>
      </c>
      <c r="G960" s="205"/>
      <c r="H960" s="208">
        <v>2.0739999999999998</v>
      </c>
      <c r="I960" s="209"/>
      <c r="J960" s="205"/>
      <c r="K960" s="205"/>
      <c r="L960" s="210"/>
      <c r="M960" s="211"/>
      <c r="N960" s="212"/>
      <c r="O960" s="212"/>
      <c r="P960" s="212"/>
      <c r="Q960" s="212"/>
      <c r="R960" s="212"/>
      <c r="S960" s="212"/>
      <c r="T960" s="213"/>
      <c r="AT960" s="214" t="s">
        <v>143</v>
      </c>
      <c r="AU960" s="214" t="s">
        <v>82</v>
      </c>
      <c r="AV960" s="14" t="s">
        <v>82</v>
      </c>
      <c r="AW960" s="14" t="s">
        <v>34</v>
      </c>
      <c r="AX960" s="14" t="s">
        <v>72</v>
      </c>
      <c r="AY960" s="214" t="s">
        <v>132</v>
      </c>
    </row>
    <row r="961" spans="1:65" s="14" customFormat="1" ht="11.25">
      <c r="B961" s="204"/>
      <c r="C961" s="205"/>
      <c r="D961" s="195" t="s">
        <v>143</v>
      </c>
      <c r="E961" s="206" t="s">
        <v>19</v>
      </c>
      <c r="F961" s="207" t="s">
        <v>828</v>
      </c>
      <c r="G961" s="205"/>
      <c r="H961" s="208">
        <v>0.20699999999999999</v>
      </c>
      <c r="I961" s="209"/>
      <c r="J961" s="205"/>
      <c r="K961" s="205"/>
      <c r="L961" s="210"/>
      <c r="M961" s="211"/>
      <c r="N961" s="212"/>
      <c r="O961" s="212"/>
      <c r="P961" s="212"/>
      <c r="Q961" s="212"/>
      <c r="R961" s="212"/>
      <c r="S961" s="212"/>
      <c r="T961" s="213"/>
      <c r="AT961" s="214" t="s">
        <v>143</v>
      </c>
      <c r="AU961" s="214" t="s">
        <v>82</v>
      </c>
      <c r="AV961" s="14" t="s">
        <v>82</v>
      </c>
      <c r="AW961" s="14" t="s">
        <v>34</v>
      </c>
      <c r="AX961" s="14" t="s">
        <v>72</v>
      </c>
      <c r="AY961" s="214" t="s">
        <v>132</v>
      </c>
    </row>
    <row r="962" spans="1:65" s="15" customFormat="1" ht="11.25">
      <c r="B962" s="215"/>
      <c r="C962" s="216"/>
      <c r="D962" s="195" t="s">
        <v>143</v>
      </c>
      <c r="E962" s="217" t="s">
        <v>19</v>
      </c>
      <c r="F962" s="218" t="s">
        <v>150</v>
      </c>
      <c r="G962" s="216"/>
      <c r="H962" s="219">
        <v>2.2809999999999997</v>
      </c>
      <c r="I962" s="220"/>
      <c r="J962" s="216"/>
      <c r="K962" s="216"/>
      <c r="L962" s="221"/>
      <c r="M962" s="222"/>
      <c r="N962" s="223"/>
      <c r="O962" s="223"/>
      <c r="P962" s="223"/>
      <c r="Q962" s="223"/>
      <c r="R962" s="223"/>
      <c r="S962" s="223"/>
      <c r="T962" s="224"/>
      <c r="AT962" s="225" t="s">
        <v>143</v>
      </c>
      <c r="AU962" s="225" t="s">
        <v>82</v>
      </c>
      <c r="AV962" s="15" t="s">
        <v>139</v>
      </c>
      <c r="AW962" s="15" t="s">
        <v>34</v>
      </c>
      <c r="AX962" s="15" t="s">
        <v>80</v>
      </c>
      <c r="AY962" s="225" t="s">
        <v>132</v>
      </c>
    </row>
    <row r="963" spans="1:65" s="2" customFormat="1" ht="16.5" customHeight="1">
      <c r="A963" s="36"/>
      <c r="B963" s="37"/>
      <c r="C963" s="175" t="s">
        <v>829</v>
      </c>
      <c r="D963" s="175" t="s">
        <v>134</v>
      </c>
      <c r="E963" s="176" t="s">
        <v>830</v>
      </c>
      <c r="F963" s="177" t="s">
        <v>831</v>
      </c>
      <c r="G963" s="178" t="s">
        <v>137</v>
      </c>
      <c r="H963" s="179">
        <v>2.52</v>
      </c>
      <c r="I963" s="180"/>
      <c r="J963" s="181">
        <f>ROUND(I963*H963,2)</f>
        <v>0</v>
      </c>
      <c r="K963" s="177" t="s">
        <v>138</v>
      </c>
      <c r="L963" s="41"/>
      <c r="M963" s="182" t="s">
        <v>19</v>
      </c>
      <c r="N963" s="183" t="s">
        <v>43</v>
      </c>
      <c r="O963" s="66"/>
      <c r="P963" s="184">
        <f>O963*H963</f>
        <v>0</v>
      </c>
      <c r="Q963" s="184">
        <v>1.3524639999999999E-2</v>
      </c>
      <c r="R963" s="184">
        <f>Q963*H963</f>
        <v>3.4082092799999998E-2</v>
      </c>
      <c r="S963" s="184">
        <v>0</v>
      </c>
      <c r="T963" s="185">
        <f>S963*H963</f>
        <v>0</v>
      </c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R963" s="186" t="s">
        <v>139</v>
      </c>
      <c r="AT963" s="186" t="s">
        <v>134</v>
      </c>
      <c r="AU963" s="186" t="s">
        <v>82</v>
      </c>
      <c r="AY963" s="19" t="s">
        <v>132</v>
      </c>
      <c r="BE963" s="187">
        <f>IF(N963="základní",J963,0)</f>
        <v>0</v>
      </c>
      <c r="BF963" s="187">
        <f>IF(N963="snížená",J963,0)</f>
        <v>0</v>
      </c>
      <c r="BG963" s="187">
        <f>IF(N963="zákl. přenesená",J963,0)</f>
        <v>0</v>
      </c>
      <c r="BH963" s="187">
        <f>IF(N963="sníž. přenesená",J963,0)</f>
        <v>0</v>
      </c>
      <c r="BI963" s="187">
        <f>IF(N963="nulová",J963,0)</f>
        <v>0</v>
      </c>
      <c r="BJ963" s="19" t="s">
        <v>80</v>
      </c>
      <c r="BK963" s="187">
        <f>ROUND(I963*H963,2)</f>
        <v>0</v>
      </c>
      <c r="BL963" s="19" t="s">
        <v>139</v>
      </c>
      <c r="BM963" s="186" t="s">
        <v>832</v>
      </c>
    </row>
    <row r="964" spans="1:65" s="2" customFormat="1" ht="11.25">
      <c r="A964" s="36"/>
      <c r="B964" s="37"/>
      <c r="C964" s="38"/>
      <c r="D964" s="188" t="s">
        <v>141</v>
      </c>
      <c r="E964" s="38"/>
      <c r="F964" s="189" t="s">
        <v>833</v>
      </c>
      <c r="G964" s="38"/>
      <c r="H964" s="38"/>
      <c r="I964" s="190"/>
      <c r="J964" s="38"/>
      <c r="K964" s="38"/>
      <c r="L964" s="41"/>
      <c r="M964" s="191"/>
      <c r="N964" s="192"/>
      <c r="O964" s="66"/>
      <c r="P964" s="66"/>
      <c r="Q964" s="66"/>
      <c r="R964" s="66"/>
      <c r="S964" s="66"/>
      <c r="T964" s="67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T964" s="19" t="s">
        <v>141</v>
      </c>
      <c r="AU964" s="19" t="s">
        <v>82</v>
      </c>
    </row>
    <row r="965" spans="1:65" s="13" customFormat="1" ht="11.25">
      <c r="B965" s="193"/>
      <c r="C965" s="194"/>
      <c r="D965" s="195" t="s">
        <v>143</v>
      </c>
      <c r="E965" s="196" t="s">
        <v>19</v>
      </c>
      <c r="F965" s="197" t="s">
        <v>586</v>
      </c>
      <c r="G965" s="194"/>
      <c r="H965" s="196" t="s">
        <v>19</v>
      </c>
      <c r="I965" s="198"/>
      <c r="J965" s="194"/>
      <c r="K965" s="194"/>
      <c r="L965" s="199"/>
      <c r="M965" s="200"/>
      <c r="N965" s="201"/>
      <c r="O965" s="201"/>
      <c r="P965" s="201"/>
      <c r="Q965" s="201"/>
      <c r="R965" s="201"/>
      <c r="S965" s="201"/>
      <c r="T965" s="202"/>
      <c r="AT965" s="203" t="s">
        <v>143</v>
      </c>
      <c r="AU965" s="203" t="s">
        <v>82</v>
      </c>
      <c r="AV965" s="13" t="s">
        <v>80</v>
      </c>
      <c r="AW965" s="13" t="s">
        <v>34</v>
      </c>
      <c r="AX965" s="13" t="s">
        <v>72</v>
      </c>
      <c r="AY965" s="203" t="s">
        <v>132</v>
      </c>
    </row>
    <row r="966" spans="1:65" s="13" customFormat="1" ht="11.25">
      <c r="B966" s="193"/>
      <c r="C966" s="194"/>
      <c r="D966" s="195" t="s">
        <v>143</v>
      </c>
      <c r="E966" s="196" t="s">
        <v>19</v>
      </c>
      <c r="F966" s="197" t="s">
        <v>834</v>
      </c>
      <c r="G966" s="194"/>
      <c r="H966" s="196" t="s">
        <v>19</v>
      </c>
      <c r="I966" s="198"/>
      <c r="J966" s="194"/>
      <c r="K966" s="194"/>
      <c r="L966" s="199"/>
      <c r="M966" s="200"/>
      <c r="N966" s="201"/>
      <c r="O966" s="201"/>
      <c r="P966" s="201"/>
      <c r="Q966" s="201"/>
      <c r="R966" s="201"/>
      <c r="S966" s="201"/>
      <c r="T966" s="202"/>
      <c r="AT966" s="203" t="s">
        <v>143</v>
      </c>
      <c r="AU966" s="203" t="s">
        <v>82</v>
      </c>
      <c r="AV966" s="13" t="s">
        <v>80</v>
      </c>
      <c r="AW966" s="13" t="s">
        <v>34</v>
      </c>
      <c r="AX966" s="13" t="s">
        <v>72</v>
      </c>
      <c r="AY966" s="203" t="s">
        <v>132</v>
      </c>
    </row>
    <row r="967" spans="1:65" s="14" customFormat="1" ht="11.25">
      <c r="B967" s="204"/>
      <c r="C967" s="205"/>
      <c r="D967" s="195" t="s">
        <v>143</v>
      </c>
      <c r="E967" s="206" t="s">
        <v>19</v>
      </c>
      <c r="F967" s="207" t="s">
        <v>835</v>
      </c>
      <c r="G967" s="205"/>
      <c r="H967" s="208">
        <v>1.8</v>
      </c>
      <c r="I967" s="209"/>
      <c r="J967" s="205"/>
      <c r="K967" s="205"/>
      <c r="L967" s="210"/>
      <c r="M967" s="211"/>
      <c r="N967" s="212"/>
      <c r="O967" s="212"/>
      <c r="P967" s="212"/>
      <c r="Q967" s="212"/>
      <c r="R967" s="212"/>
      <c r="S967" s="212"/>
      <c r="T967" s="213"/>
      <c r="AT967" s="214" t="s">
        <v>143</v>
      </c>
      <c r="AU967" s="214" t="s">
        <v>82</v>
      </c>
      <c r="AV967" s="14" t="s">
        <v>82</v>
      </c>
      <c r="AW967" s="14" t="s">
        <v>34</v>
      </c>
      <c r="AX967" s="14" t="s">
        <v>72</v>
      </c>
      <c r="AY967" s="214" t="s">
        <v>132</v>
      </c>
    </row>
    <row r="968" spans="1:65" s="14" customFormat="1" ht="11.25">
      <c r="B968" s="204"/>
      <c r="C968" s="205"/>
      <c r="D968" s="195" t="s">
        <v>143</v>
      </c>
      <c r="E968" s="206" t="s">
        <v>19</v>
      </c>
      <c r="F968" s="207" t="s">
        <v>836</v>
      </c>
      <c r="G968" s="205"/>
      <c r="H968" s="208">
        <v>0.72</v>
      </c>
      <c r="I968" s="209"/>
      <c r="J968" s="205"/>
      <c r="K968" s="205"/>
      <c r="L968" s="210"/>
      <c r="M968" s="211"/>
      <c r="N968" s="212"/>
      <c r="O968" s="212"/>
      <c r="P968" s="212"/>
      <c r="Q968" s="212"/>
      <c r="R968" s="212"/>
      <c r="S968" s="212"/>
      <c r="T968" s="213"/>
      <c r="AT968" s="214" t="s">
        <v>143</v>
      </c>
      <c r="AU968" s="214" t="s">
        <v>82</v>
      </c>
      <c r="AV968" s="14" t="s">
        <v>82</v>
      </c>
      <c r="AW968" s="14" t="s">
        <v>34</v>
      </c>
      <c r="AX968" s="14" t="s">
        <v>72</v>
      </c>
      <c r="AY968" s="214" t="s">
        <v>132</v>
      </c>
    </row>
    <row r="969" spans="1:65" s="15" customFormat="1" ht="11.25">
      <c r="B969" s="215"/>
      <c r="C969" s="216"/>
      <c r="D969" s="195" t="s">
        <v>143</v>
      </c>
      <c r="E969" s="217" t="s">
        <v>19</v>
      </c>
      <c r="F969" s="218" t="s">
        <v>150</v>
      </c>
      <c r="G969" s="216"/>
      <c r="H969" s="219">
        <v>2.52</v>
      </c>
      <c r="I969" s="220"/>
      <c r="J969" s="216"/>
      <c r="K969" s="216"/>
      <c r="L969" s="221"/>
      <c r="M969" s="222"/>
      <c r="N969" s="223"/>
      <c r="O969" s="223"/>
      <c r="P969" s="223"/>
      <c r="Q969" s="223"/>
      <c r="R969" s="223"/>
      <c r="S969" s="223"/>
      <c r="T969" s="224"/>
      <c r="AT969" s="225" t="s">
        <v>143</v>
      </c>
      <c r="AU969" s="225" t="s">
        <v>82</v>
      </c>
      <c r="AV969" s="15" t="s">
        <v>139</v>
      </c>
      <c r="AW969" s="15" t="s">
        <v>34</v>
      </c>
      <c r="AX969" s="15" t="s">
        <v>80</v>
      </c>
      <c r="AY969" s="225" t="s">
        <v>132</v>
      </c>
    </row>
    <row r="970" spans="1:65" s="2" customFormat="1" ht="16.5" customHeight="1">
      <c r="A970" s="36"/>
      <c r="B970" s="37"/>
      <c r="C970" s="175" t="s">
        <v>837</v>
      </c>
      <c r="D970" s="175" t="s">
        <v>134</v>
      </c>
      <c r="E970" s="176" t="s">
        <v>838</v>
      </c>
      <c r="F970" s="177" t="s">
        <v>839</v>
      </c>
      <c r="G970" s="178" t="s">
        <v>137</v>
      </c>
      <c r="H970" s="179">
        <v>2.52</v>
      </c>
      <c r="I970" s="180"/>
      <c r="J970" s="181">
        <f>ROUND(I970*H970,2)</f>
        <v>0</v>
      </c>
      <c r="K970" s="177" t="s">
        <v>138</v>
      </c>
      <c r="L970" s="41"/>
      <c r="M970" s="182" t="s">
        <v>19</v>
      </c>
      <c r="N970" s="183" t="s">
        <v>43</v>
      </c>
      <c r="O970" s="66"/>
      <c r="P970" s="184">
        <f>O970*H970</f>
        <v>0</v>
      </c>
      <c r="Q970" s="184">
        <v>0</v>
      </c>
      <c r="R970" s="184">
        <f>Q970*H970</f>
        <v>0</v>
      </c>
      <c r="S970" s="184">
        <v>0</v>
      </c>
      <c r="T970" s="185">
        <f>S970*H970</f>
        <v>0</v>
      </c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R970" s="186" t="s">
        <v>139</v>
      </c>
      <c r="AT970" s="186" t="s">
        <v>134</v>
      </c>
      <c r="AU970" s="186" t="s">
        <v>82</v>
      </c>
      <c r="AY970" s="19" t="s">
        <v>132</v>
      </c>
      <c r="BE970" s="187">
        <f>IF(N970="základní",J970,0)</f>
        <v>0</v>
      </c>
      <c r="BF970" s="187">
        <f>IF(N970="snížená",J970,0)</f>
        <v>0</v>
      </c>
      <c r="BG970" s="187">
        <f>IF(N970="zákl. přenesená",J970,0)</f>
        <v>0</v>
      </c>
      <c r="BH970" s="187">
        <f>IF(N970="sníž. přenesená",J970,0)</f>
        <v>0</v>
      </c>
      <c r="BI970" s="187">
        <f>IF(N970="nulová",J970,0)</f>
        <v>0</v>
      </c>
      <c r="BJ970" s="19" t="s">
        <v>80</v>
      </c>
      <c r="BK970" s="187">
        <f>ROUND(I970*H970,2)</f>
        <v>0</v>
      </c>
      <c r="BL970" s="19" t="s">
        <v>139</v>
      </c>
      <c r="BM970" s="186" t="s">
        <v>840</v>
      </c>
    </row>
    <row r="971" spans="1:65" s="2" customFormat="1" ht="11.25">
      <c r="A971" s="36"/>
      <c r="B971" s="37"/>
      <c r="C971" s="38"/>
      <c r="D971" s="188" t="s">
        <v>141</v>
      </c>
      <c r="E971" s="38"/>
      <c r="F971" s="189" t="s">
        <v>841</v>
      </c>
      <c r="G971" s="38"/>
      <c r="H971" s="38"/>
      <c r="I971" s="190"/>
      <c r="J971" s="38"/>
      <c r="K971" s="38"/>
      <c r="L971" s="41"/>
      <c r="M971" s="191"/>
      <c r="N971" s="192"/>
      <c r="O971" s="66"/>
      <c r="P971" s="66"/>
      <c r="Q971" s="66"/>
      <c r="R971" s="66"/>
      <c r="S971" s="66"/>
      <c r="T971" s="67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T971" s="19" t="s">
        <v>141</v>
      </c>
      <c r="AU971" s="19" t="s">
        <v>82</v>
      </c>
    </row>
    <row r="972" spans="1:65" s="2" customFormat="1" ht="21.75" customHeight="1">
      <c r="A972" s="36"/>
      <c r="B972" s="37"/>
      <c r="C972" s="175" t="s">
        <v>842</v>
      </c>
      <c r="D972" s="175" t="s">
        <v>134</v>
      </c>
      <c r="E972" s="176" t="s">
        <v>843</v>
      </c>
      <c r="F972" s="177" t="s">
        <v>844</v>
      </c>
      <c r="G972" s="178" t="s">
        <v>137</v>
      </c>
      <c r="H972" s="179">
        <v>12.5</v>
      </c>
      <c r="I972" s="180"/>
      <c r="J972" s="181">
        <f>ROUND(I972*H972,2)</f>
        <v>0</v>
      </c>
      <c r="K972" s="177" t="s">
        <v>138</v>
      </c>
      <c r="L972" s="41"/>
      <c r="M972" s="182" t="s">
        <v>19</v>
      </c>
      <c r="N972" s="183" t="s">
        <v>43</v>
      </c>
      <c r="O972" s="66"/>
      <c r="P972" s="184">
        <f>O972*H972</f>
        <v>0</v>
      </c>
      <c r="Q972" s="184">
        <v>0.105</v>
      </c>
      <c r="R972" s="184">
        <f>Q972*H972</f>
        <v>1.3125</v>
      </c>
      <c r="S972" s="184">
        <v>0</v>
      </c>
      <c r="T972" s="185">
        <f>S972*H972</f>
        <v>0</v>
      </c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R972" s="186" t="s">
        <v>139</v>
      </c>
      <c r="AT972" s="186" t="s">
        <v>134</v>
      </c>
      <c r="AU972" s="186" t="s">
        <v>82</v>
      </c>
      <c r="AY972" s="19" t="s">
        <v>132</v>
      </c>
      <c r="BE972" s="187">
        <f>IF(N972="základní",J972,0)</f>
        <v>0</v>
      </c>
      <c r="BF972" s="187">
        <f>IF(N972="snížená",J972,0)</f>
        <v>0</v>
      </c>
      <c r="BG972" s="187">
        <f>IF(N972="zákl. přenesená",J972,0)</f>
        <v>0</v>
      </c>
      <c r="BH972" s="187">
        <f>IF(N972="sníž. přenesená",J972,0)</f>
        <v>0</v>
      </c>
      <c r="BI972" s="187">
        <f>IF(N972="nulová",J972,0)</f>
        <v>0</v>
      </c>
      <c r="BJ972" s="19" t="s">
        <v>80</v>
      </c>
      <c r="BK972" s="187">
        <f>ROUND(I972*H972,2)</f>
        <v>0</v>
      </c>
      <c r="BL972" s="19" t="s">
        <v>139</v>
      </c>
      <c r="BM972" s="186" t="s">
        <v>845</v>
      </c>
    </row>
    <row r="973" spans="1:65" s="2" customFormat="1" ht="11.25">
      <c r="A973" s="36"/>
      <c r="B973" s="37"/>
      <c r="C973" s="38"/>
      <c r="D973" s="188" t="s">
        <v>141</v>
      </c>
      <c r="E973" s="38"/>
      <c r="F973" s="189" t="s">
        <v>846</v>
      </c>
      <c r="G973" s="38"/>
      <c r="H973" s="38"/>
      <c r="I973" s="190"/>
      <c r="J973" s="38"/>
      <c r="K973" s="38"/>
      <c r="L973" s="41"/>
      <c r="M973" s="191"/>
      <c r="N973" s="192"/>
      <c r="O973" s="66"/>
      <c r="P973" s="66"/>
      <c r="Q973" s="66"/>
      <c r="R973" s="66"/>
      <c r="S973" s="66"/>
      <c r="T973" s="67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T973" s="19" t="s">
        <v>141</v>
      </c>
      <c r="AU973" s="19" t="s">
        <v>82</v>
      </c>
    </row>
    <row r="974" spans="1:65" s="13" customFormat="1" ht="11.25">
      <c r="B974" s="193"/>
      <c r="C974" s="194"/>
      <c r="D974" s="195" t="s">
        <v>143</v>
      </c>
      <c r="E974" s="196" t="s">
        <v>19</v>
      </c>
      <c r="F974" s="197" t="s">
        <v>334</v>
      </c>
      <c r="G974" s="194"/>
      <c r="H974" s="196" t="s">
        <v>19</v>
      </c>
      <c r="I974" s="198"/>
      <c r="J974" s="194"/>
      <c r="K974" s="194"/>
      <c r="L974" s="199"/>
      <c r="M974" s="200"/>
      <c r="N974" s="201"/>
      <c r="O974" s="201"/>
      <c r="P974" s="201"/>
      <c r="Q974" s="201"/>
      <c r="R974" s="201"/>
      <c r="S974" s="201"/>
      <c r="T974" s="202"/>
      <c r="AT974" s="203" t="s">
        <v>143</v>
      </c>
      <c r="AU974" s="203" t="s">
        <v>82</v>
      </c>
      <c r="AV974" s="13" t="s">
        <v>80</v>
      </c>
      <c r="AW974" s="13" t="s">
        <v>34</v>
      </c>
      <c r="AX974" s="13" t="s">
        <v>72</v>
      </c>
      <c r="AY974" s="203" t="s">
        <v>132</v>
      </c>
    </row>
    <row r="975" spans="1:65" s="13" customFormat="1" ht="11.25">
      <c r="B975" s="193"/>
      <c r="C975" s="194"/>
      <c r="D975" s="195" t="s">
        <v>143</v>
      </c>
      <c r="E975" s="196" t="s">
        <v>19</v>
      </c>
      <c r="F975" s="197" t="s">
        <v>335</v>
      </c>
      <c r="G975" s="194"/>
      <c r="H975" s="196" t="s">
        <v>19</v>
      </c>
      <c r="I975" s="198"/>
      <c r="J975" s="194"/>
      <c r="K975" s="194"/>
      <c r="L975" s="199"/>
      <c r="M975" s="200"/>
      <c r="N975" s="201"/>
      <c r="O975" s="201"/>
      <c r="P975" s="201"/>
      <c r="Q975" s="201"/>
      <c r="R975" s="201"/>
      <c r="S975" s="201"/>
      <c r="T975" s="202"/>
      <c r="AT975" s="203" t="s">
        <v>143</v>
      </c>
      <c r="AU975" s="203" t="s">
        <v>82</v>
      </c>
      <c r="AV975" s="13" t="s">
        <v>80</v>
      </c>
      <c r="AW975" s="13" t="s">
        <v>34</v>
      </c>
      <c r="AX975" s="13" t="s">
        <v>72</v>
      </c>
      <c r="AY975" s="203" t="s">
        <v>132</v>
      </c>
    </row>
    <row r="976" spans="1:65" s="13" customFormat="1" ht="11.25">
      <c r="B976" s="193"/>
      <c r="C976" s="194"/>
      <c r="D976" s="195" t="s">
        <v>143</v>
      </c>
      <c r="E976" s="196" t="s">
        <v>19</v>
      </c>
      <c r="F976" s="197" t="s">
        <v>395</v>
      </c>
      <c r="G976" s="194"/>
      <c r="H976" s="196" t="s">
        <v>19</v>
      </c>
      <c r="I976" s="198"/>
      <c r="J976" s="194"/>
      <c r="K976" s="194"/>
      <c r="L976" s="199"/>
      <c r="M976" s="200"/>
      <c r="N976" s="201"/>
      <c r="O976" s="201"/>
      <c r="P976" s="201"/>
      <c r="Q976" s="201"/>
      <c r="R976" s="201"/>
      <c r="S976" s="201"/>
      <c r="T976" s="202"/>
      <c r="AT976" s="203" t="s">
        <v>143</v>
      </c>
      <c r="AU976" s="203" t="s">
        <v>82</v>
      </c>
      <c r="AV976" s="13" t="s">
        <v>80</v>
      </c>
      <c r="AW976" s="13" t="s">
        <v>34</v>
      </c>
      <c r="AX976" s="13" t="s">
        <v>72</v>
      </c>
      <c r="AY976" s="203" t="s">
        <v>132</v>
      </c>
    </row>
    <row r="977" spans="1:65" s="14" customFormat="1" ht="11.25">
      <c r="B977" s="204"/>
      <c r="C977" s="205"/>
      <c r="D977" s="195" t="s">
        <v>143</v>
      </c>
      <c r="E977" s="206" t="s">
        <v>19</v>
      </c>
      <c r="F977" s="207" t="s">
        <v>847</v>
      </c>
      <c r="G977" s="205"/>
      <c r="H977" s="208">
        <v>3.75</v>
      </c>
      <c r="I977" s="209"/>
      <c r="J977" s="205"/>
      <c r="K977" s="205"/>
      <c r="L977" s="210"/>
      <c r="M977" s="211"/>
      <c r="N977" s="212"/>
      <c r="O977" s="212"/>
      <c r="P977" s="212"/>
      <c r="Q977" s="212"/>
      <c r="R977" s="212"/>
      <c r="S977" s="212"/>
      <c r="T977" s="213"/>
      <c r="AT977" s="214" t="s">
        <v>143</v>
      </c>
      <c r="AU977" s="214" t="s">
        <v>82</v>
      </c>
      <c r="AV977" s="14" t="s">
        <v>82</v>
      </c>
      <c r="AW977" s="14" t="s">
        <v>34</v>
      </c>
      <c r="AX977" s="14" t="s">
        <v>72</v>
      </c>
      <c r="AY977" s="214" t="s">
        <v>132</v>
      </c>
    </row>
    <row r="978" spans="1:65" s="14" customFormat="1" ht="11.25">
      <c r="B978" s="204"/>
      <c r="C978" s="205"/>
      <c r="D978" s="195" t="s">
        <v>143</v>
      </c>
      <c r="E978" s="206" t="s">
        <v>19</v>
      </c>
      <c r="F978" s="207" t="s">
        <v>848</v>
      </c>
      <c r="G978" s="205"/>
      <c r="H978" s="208">
        <v>8.75</v>
      </c>
      <c r="I978" s="209"/>
      <c r="J978" s="205"/>
      <c r="K978" s="205"/>
      <c r="L978" s="210"/>
      <c r="M978" s="211"/>
      <c r="N978" s="212"/>
      <c r="O978" s="212"/>
      <c r="P978" s="212"/>
      <c r="Q978" s="212"/>
      <c r="R978" s="212"/>
      <c r="S978" s="212"/>
      <c r="T978" s="213"/>
      <c r="AT978" s="214" t="s">
        <v>143</v>
      </c>
      <c r="AU978" s="214" t="s">
        <v>82</v>
      </c>
      <c r="AV978" s="14" t="s">
        <v>82</v>
      </c>
      <c r="AW978" s="14" t="s">
        <v>34</v>
      </c>
      <c r="AX978" s="14" t="s">
        <v>72</v>
      </c>
      <c r="AY978" s="214" t="s">
        <v>132</v>
      </c>
    </row>
    <row r="979" spans="1:65" s="15" customFormat="1" ht="11.25">
      <c r="B979" s="215"/>
      <c r="C979" s="216"/>
      <c r="D979" s="195" t="s">
        <v>143</v>
      </c>
      <c r="E979" s="217" t="s">
        <v>19</v>
      </c>
      <c r="F979" s="218" t="s">
        <v>150</v>
      </c>
      <c r="G979" s="216"/>
      <c r="H979" s="219">
        <v>12.5</v>
      </c>
      <c r="I979" s="220"/>
      <c r="J979" s="216"/>
      <c r="K979" s="216"/>
      <c r="L979" s="221"/>
      <c r="M979" s="222"/>
      <c r="N979" s="223"/>
      <c r="O979" s="223"/>
      <c r="P979" s="223"/>
      <c r="Q979" s="223"/>
      <c r="R979" s="223"/>
      <c r="S979" s="223"/>
      <c r="T979" s="224"/>
      <c r="AT979" s="225" t="s">
        <v>143</v>
      </c>
      <c r="AU979" s="225" t="s">
        <v>82</v>
      </c>
      <c r="AV979" s="15" t="s">
        <v>139</v>
      </c>
      <c r="AW979" s="15" t="s">
        <v>34</v>
      </c>
      <c r="AX979" s="15" t="s">
        <v>80</v>
      </c>
      <c r="AY979" s="225" t="s">
        <v>132</v>
      </c>
    </row>
    <row r="980" spans="1:65" s="2" customFormat="1" ht="21.75" customHeight="1">
      <c r="A980" s="36"/>
      <c r="B980" s="37"/>
      <c r="C980" s="175" t="s">
        <v>849</v>
      </c>
      <c r="D980" s="175" t="s">
        <v>134</v>
      </c>
      <c r="E980" s="176" t="s">
        <v>850</v>
      </c>
      <c r="F980" s="177" t="s">
        <v>851</v>
      </c>
      <c r="G980" s="178" t="s">
        <v>137</v>
      </c>
      <c r="H980" s="179">
        <v>15.95</v>
      </c>
      <c r="I980" s="180"/>
      <c r="J980" s="181">
        <f>ROUND(I980*H980,2)</f>
        <v>0</v>
      </c>
      <c r="K980" s="177" t="s">
        <v>138</v>
      </c>
      <c r="L980" s="41"/>
      <c r="M980" s="182" t="s">
        <v>19</v>
      </c>
      <c r="N980" s="183" t="s">
        <v>43</v>
      </c>
      <c r="O980" s="66"/>
      <c r="P980" s="184">
        <f>O980*H980</f>
        <v>0</v>
      </c>
      <c r="Q980" s="184">
        <v>7.4260000000000007E-2</v>
      </c>
      <c r="R980" s="184">
        <f>Q980*H980</f>
        <v>1.184447</v>
      </c>
      <c r="S980" s="184">
        <v>0</v>
      </c>
      <c r="T980" s="185">
        <f>S980*H980</f>
        <v>0</v>
      </c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R980" s="186" t="s">
        <v>139</v>
      </c>
      <c r="AT980" s="186" t="s">
        <v>134</v>
      </c>
      <c r="AU980" s="186" t="s">
        <v>82</v>
      </c>
      <c r="AY980" s="19" t="s">
        <v>132</v>
      </c>
      <c r="BE980" s="187">
        <f>IF(N980="základní",J980,0)</f>
        <v>0</v>
      </c>
      <c r="BF980" s="187">
        <f>IF(N980="snížená",J980,0)</f>
        <v>0</v>
      </c>
      <c r="BG980" s="187">
        <f>IF(N980="zákl. přenesená",J980,0)</f>
        <v>0</v>
      </c>
      <c r="BH980" s="187">
        <f>IF(N980="sníž. přenesená",J980,0)</f>
        <v>0</v>
      </c>
      <c r="BI980" s="187">
        <f>IF(N980="nulová",J980,0)</f>
        <v>0</v>
      </c>
      <c r="BJ980" s="19" t="s">
        <v>80</v>
      </c>
      <c r="BK980" s="187">
        <f>ROUND(I980*H980,2)</f>
        <v>0</v>
      </c>
      <c r="BL980" s="19" t="s">
        <v>139</v>
      </c>
      <c r="BM980" s="186" t="s">
        <v>852</v>
      </c>
    </row>
    <row r="981" spans="1:65" s="2" customFormat="1" ht="11.25">
      <c r="A981" s="36"/>
      <c r="B981" s="37"/>
      <c r="C981" s="38"/>
      <c r="D981" s="188" t="s">
        <v>141</v>
      </c>
      <c r="E981" s="38"/>
      <c r="F981" s="189" t="s">
        <v>853</v>
      </c>
      <c r="G981" s="38"/>
      <c r="H981" s="38"/>
      <c r="I981" s="190"/>
      <c r="J981" s="38"/>
      <c r="K981" s="38"/>
      <c r="L981" s="41"/>
      <c r="M981" s="191"/>
      <c r="N981" s="192"/>
      <c r="O981" s="66"/>
      <c r="P981" s="66"/>
      <c r="Q981" s="66"/>
      <c r="R981" s="66"/>
      <c r="S981" s="66"/>
      <c r="T981" s="67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T981" s="19" t="s">
        <v>141</v>
      </c>
      <c r="AU981" s="19" t="s">
        <v>82</v>
      </c>
    </row>
    <row r="982" spans="1:65" s="13" customFormat="1" ht="11.25">
      <c r="B982" s="193"/>
      <c r="C982" s="194"/>
      <c r="D982" s="195" t="s">
        <v>143</v>
      </c>
      <c r="E982" s="196" t="s">
        <v>19</v>
      </c>
      <c r="F982" s="197" t="s">
        <v>334</v>
      </c>
      <c r="G982" s="194"/>
      <c r="H982" s="196" t="s">
        <v>19</v>
      </c>
      <c r="I982" s="198"/>
      <c r="J982" s="194"/>
      <c r="K982" s="194"/>
      <c r="L982" s="199"/>
      <c r="M982" s="200"/>
      <c r="N982" s="201"/>
      <c r="O982" s="201"/>
      <c r="P982" s="201"/>
      <c r="Q982" s="201"/>
      <c r="R982" s="201"/>
      <c r="S982" s="201"/>
      <c r="T982" s="202"/>
      <c r="AT982" s="203" t="s">
        <v>143</v>
      </c>
      <c r="AU982" s="203" t="s">
        <v>82</v>
      </c>
      <c r="AV982" s="13" t="s">
        <v>80</v>
      </c>
      <c r="AW982" s="13" t="s">
        <v>34</v>
      </c>
      <c r="AX982" s="13" t="s">
        <v>72</v>
      </c>
      <c r="AY982" s="203" t="s">
        <v>132</v>
      </c>
    </row>
    <row r="983" spans="1:65" s="13" customFormat="1" ht="11.25">
      <c r="B983" s="193"/>
      <c r="C983" s="194"/>
      <c r="D983" s="195" t="s">
        <v>143</v>
      </c>
      <c r="E983" s="196" t="s">
        <v>19</v>
      </c>
      <c r="F983" s="197" t="s">
        <v>335</v>
      </c>
      <c r="G983" s="194"/>
      <c r="H983" s="196" t="s">
        <v>19</v>
      </c>
      <c r="I983" s="198"/>
      <c r="J983" s="194"/>
      <c r="K983" s="194"/>
      <c r="L983" s="199"/>
      <c r="M983" s="200"/>
      <c r="N983" s="201"/>
      <c r="O983" s="201"/>
      <c r="P983" s="201"/>
      <c r="Q983" s="201"/>
      <c r="R983" s="201"/>
      <c r="S983" s="201"/>
      <c r="T983" s="202"/>
      <c r="AT983" s="203" t="s">
        <v>143</v>
      </c>
      <c r="AU983" s="203" t="s">
        <v>82</v>
      </c>
      <c r="AV983" s="13" t="s">
        <v>80</v>
      </c>
      <c r="AW983" s="13" t="s">
        <v>34</v>
      </c>
      <c r="AX983" s="13" t="s">
        <v>72</v>
      </c>
      <c r="AY983" s="203" t="s">
        <v>132</v>
      </c>
    </row>
    <row r="984" spans="1:65" s="13" customFormat="1" ht="11.25">
      <c r="B984" s="193"/>
      <c r="C984" s="194"/>
      <c r="D984" s="195" t="s">
        <v>143</v>
      </c>
      <c r="E984" s="196" t="s">
        <v>19</v>
      </c>
      <c r="F984" s="197" t="s">
        <v>854</v>
      </c>
      <c r="G984" s="194"/>
      <c r="H984" s="196" t="s">
        <v>19</v>
      </c>
      <c r="I984" s="198"/>
      <c r="J984" s="194"/>
      <c r="K984" s="194"/>
      <c r="L984" s="199"/>
      <c r="M984" s="200"/>
      <c r="N984" s="201"/>
      <c r="O984" s="201"/>
      <c r="P984" s="201"/>
      <c r="Q984" s="201"/>
      <c r="R984" s="201"/>
      <c r="S984" s="201"/>
      <c r="T984" s="202"/>
      <c r="AT984" s="203" t="s">
        <v>143</v>
      </c>
      <c r="AU984" s="203" t="s">
        <v>82</v>
      </c>
      <c r="AV984" s="13" t="s">
        <v>80</v>
      </c>
      <c r="AW984" s="13" t="s">
        <v>34</v>
      </c>
      <c r="AX984" s="13" t="s">
        <v>72</v>
      </c>
      <c r="AY984" s="203" t="s">
        <v>132</v>
      </c>
    </row>
    <row r="985" spans="1:65" s="14" customFormat="1" ht="11.25">
      <c r="B985" s="204"/>
      <c r="C985" s="205"/>
      <c r="D985" s="195" t="s">
        <v>143</v>
      </c>
      <c r="E985" s="206" t="s">
        <v>19</v>
      </c>
      <c r="F985" s="207" t="s">
        <v>855</v>
      </c>
      <c r="G985" s="205"/>
      <c r="H985" s="208">
        <v>15.95</v>
      </c>
      <c r="I985" s="209"/>
      <c r="J985" s="205"/>
      <c r="K985" s="205"/>
      <c r="L985" s="210"/>
      <c r="M985" s="211"/>
      <c r="N985" s="212"/>
      <c r="O985" s="212"/>
      <c r="P985" s="212"/>
      <c r="Q985" s="212"/>
      <c r="R985" s="212"/>
      <c r="S985" s="212"/>
      <c r="T985" s="213"/>
      <c r="AT985" s="214" t="s">
        <v>143</v>
      </c>
      <c r="AU985" s="214" t="s">
        <v>82</v>
      </c>
      <c r="AV985" s="14" t="s">
        <v>82</v>
      </c>
      <c r="AW985" s="14" t="s">
        <v>34</v>
      </c>
      <c r="AX985" s="14" t="s">
        <v>72</v>
      </c>
      <c r="AY985" s="214" t="s">
        <v>132</v>
      </c>
    </row>
    <row r="986" spans="1:65" s="15" customFormat="1" ht="11.25">
      <c r="B986" s="215"/>
      <c r="C986" s="216"/>
      <c r="D986" s="195" t="s">
        <v>143</v>
      </c>
      <c r="E986" s="217" t="s">
        <v>19</v>
      </c>
      <c r="F986" s="218" t="s">
        <v>150</v>
      </c>
      <c r="G986" s="216"/>
      <c r="H986" s="219">
        <v>15.95</v>
      </c>
      <c r="I986" s="220"/>
      <c r="J986" s="216"/>
      <c r="K986" s="216"/>
      <c r="L986" s="221"/>
      <c r="M986" s="222"/>
      <c r="N986" s="223"/>
      <c r="O986" s="223"/>
      <c r="P986" s="223"/>
      <c r="Q986" s="223"/>
      <c r="R986" s="223"/>
      <c r="S986" s="223"/>
      <c r="T986" s="224"/>
      <c r="AT986" s="225" t="s">
        <v>143</v>
      </c>
      <c r="AU986" s="225" t="s">
        <v>82</v>
      </c>
      <c r="AV986" s="15" t="s">
        <v>139</v>
      </c>
      <c r="AW986" s="15" t="s">
        <v>34</v>
      </c>
      <c r="AX986" s="15" t="s">
        <v>80</v>
      </c>
      <c r="AY986" s="225" t="s">
        <v>132</v>
      </c>
    </row>
    <row r="987" spans="1:65" s="2" customFormat="1" ht="16.5" customHeight="1">
      <c r="A987" s="36"/>
      <c r="B987" s="37"/>
      <c r="C987" s="175" t="s">
        <v>856</v>
      </c>
      <c r="D987" s="175" t="s">
        <v>134</v>
      </c>
      <c r="E987" s="176" t="s">
        <v>857</v>
      </c>
      <c r="F987" s="177" t="s">
        <v>858</v>
      </c>
      <c r="G987" s="178" t="s">
        <v>159</v>
      </c>
      <c r="H987" s="179">
        <v>15</v>
      </c>
      <c r="I987" s="180"/>
      <c r="J987" s="181">
        <f>ROUND(I987*H987,2)</f>
        <v>0</v>
      </c>
      <c r="K987" s="177" t="s">
        <v>138</v>
      </c>
      <c r="L987" s="41"/>
      <c r="M987" s="182" t="s">
        <v>19</v>
      </c>
      <c r="N987" s="183" t="s">
        <v>43</v>
      </c>
      <c r="O987" s="66"/>
      <c r="P987" s="184">
        <f>O987*H987</f>
        <v>0</v>
      </c>
      <c r="Q987" s="184">
        <v>2.050787E-4</v>
      </c>
      <c r="R987" s="184">
        <f>Q987*H987</f>
        <v>3.0761805000000001E-3</v>
      </c>
      <c r="S987" s="184">
        <v>0</v>
      </c>
      <c r="T987" s="185">
        <f>S987*H987</f>
        <v>0</v>
      </c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R987" s="186" t="s">
        <v>139</v>
      </c>
      <c r="AT987" s="186" t="s">
        <v>134</v>
      </c>
      <c r="AU987" s="186" t="s">
        <v>82</v>
      </c>
      <c r="AY987" s="19" t="s">
        <v>132</v>
      </c>
      <c r="BE987" s="187">
        <f>IF(N987="základní",J987,0)</f>
        <v>0</v>
      </c>
      <c r="BF987" s="187">
        <f>IF(N987="snížená",J987,0)</f>
        <v>0</v>
      </c>
      <c r="BG987" s="187">
        <f>IF(N987="zákl. přenesená",J987,0)</f>
        <v>0</v>
      </c>
      <c r="BH987" s="187">
        <f>IF(N987="sníž. přenesená",J987,0)</f>
        <v>0</v>
      </c>
      <c r="BI987" s="187">
        <f>IF(N987="nulová",J987,0)</f>
        <v>0</v>
      </c>
      <c r="BJ987" s="19" t="s">
        <v>80</v>
      </c>
      <c r="BK987" s="187">
        <f>ROUND(I987*H987,2)</f>
        <v>0</v>
      </c>
      <c r="BL987" s="19" t="s">
        <v>139</v>
      </c>
      <c r="BM987" s="186" t="s">
        <v>859</v>
      </c>
    </row>
    <row r="988" spans="1:65" s="2" customFormat="1" ht="11.25">
      <c r="A988" s="36"/>
      <c r="B988" s="37"/>
      <c r="C988" s="38"/>
      <c r="D988" s="188" t="s">
        <v>141</v>
      </c>
      <c r="E988" s="38"/>
      <c r="F988" s="189" t="s">
        <v>860</v>
      </c>
      <c r="G988" s="38"/>
      <c r="H988" s="38"/>
      <c r="I988" s="190"/>
      <c r="J988" s="38"/>
      <c r="K988" s="38"/>
      <c r="L988" s="41"/>
      <c r="M988" s="191"/>
      <c r="N988" s="192"/>
      <c r="O988" s="66"/>
      <c r="P988" s="66"/>
      <c r="Q988" s="66"/>
      <c r="R988" s="66"/>
      <c r="S988" s="66"/>
      <c r="T988" s="67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T988" s="19" t="s">
        <v>141</v>
      </c>
      <c r="AU988" s="19" t="s">
        <v>82</v>
      </c>
    </row>
    <row r="989" spans="1:65" s="13" customFormat="1" ht="11.25">
      <c r="B989" s="193"/>
      <c r="C989" s="194"/>
      <c r="D989" s="195" t="s">
        <v>143</v>
      </c>
      <c r="E989" s="196" t="s">
        <v>19</v>
      </c>
      <c r="F989" s="197" t="s">
        <v>364</v>
      </c>
      <c r="G989" s="194"/>
      <c r="H989" s="196" t="s">
        <v>19</v>
      </c>
      <c r="I989" s="198"/>
      <c r="J989" s="194"/>
      <c r="K989" s="194"/>
      <c r="L989" s="199"/>
      <c r="M989" s="200"/>
      <c r="N989" s="201"/>
      <c r="O989" s="201"/>
      <c r="P989" s="201"/>
      <c r="Q989" s="201"/>
      <c r="R989" s="201"/>
      <c r="S989" s="201"/>
      <c r="T989" s="202"/>
      <c r="AT989" s="203" t="s">
        <v>143</v>
      </c>
      <c r="AU989" s="203" t="s">
        <v>82</v>
      </c>
      <c r="AV989" s="13" t="s">
        <v>80</v>
      </c>
      <c r="AW989" s="13" t="s">
        <v>34</v>
      </c>
      <c r="AX989" s="13" t="s">
        <v>72</v>
      </c>
      <c r="AY989" s="203" t="s">
        <v>132</v>
      </c>
    </row>
    <row r="990" spans="1:65" s="13" customFormat="1" ht="11.25">
      <c r="B990" s="193"/>
      <c r="C990" s="194"/>
      <c r="D990" s="195" t="s">
        <v>143</v>
      </c>
      <c r="E990" s="196" t="s">
        <v>19</v>
      </c>
      <c r="F990" s="197" t="s">
        <v>272</v>
      </c>
      <c r="G990" s="194"/>
      <c r="H990" s="196" t="s">
        <v>19</v>
      </c>
      <c r="I990" s="198"/>
      <c r="J990" s="194"/>
      <c r="K990" s="194"/>
      <c r="L990" s="199"/>
      <c r="M990" s="200"/>
      <c r="N990" s="201"/>
      <c r="O990" s="201"/>
      <c r="P990" s="201"/>
      <c r="Q990" s="201"/>
      <c r="R990" s="201"/>
      <c r="S990" s="201"/>
      <c r="T990" s="202"/>
      <c r="AT990" s="203" t="s">
        <v>143</v>
      </c>
      <c r="AU990" s="203" t="s">
        <v>82</v>
      </c>
      <c r="AV990" s="13" t="s">
        <v>80</v>
      </c>
      <c r="AW990" s="13" t="s">
        <v>34</v>
      </c>
      <c r="AX990" s="13" t="s">
        <v>72</v>
      </c>
      <c r="AY990" s="203" t="s">
        <v>132</v>
      </c>
    </row>
    <row r="991" spans="1:65" s="13" customFormat="1" ht="11.25">
      <c r="B991" s="193"/>
      <c r="C991" s="194"/>
      <c r="D991" s="195" t="s">
        <v>143</v>
      </c>
      <c r="E991" s="196" t="s">
        <v>19</v>
      </c>
      <c r="F991" s="197" t="s">
        <v>392</v>
      </c>
      <c r="G991" s="194"/>
      <c r="H991" s="196" t="s">
        <v>19</v>
      </c>
      <c r="I991" s="198"/>
      <c r="J991" s="194"/>
      <c r="K991" s="194"/>
      <c r="L991" s="199"/>
      <c r="M991" s="200"/>
      <c r="N991" s="201"/>
      <c r="O991" s="201"/>
      <c r="P991" s="201"/>
      <c r="Q991" s="201"/>
      <c r="R991" s="201"/>
      <c r="S991" s="201"/>
      <c r="T991" s="202"/>
      <c r="AT991" s="203" t="s">
        <v>143</v>
      </c>
      <c r="AU991" s="203" t="s">
        <v>82</v>
      </c>
      <c r="AV991" s="13" t="s">
        <v>80</v>
      </c>
      <c r="AW991" s="13" t="s">
        <v>34</v>
      </c>
      <c r="AX991" s="13" t="s">
        <v>72</v>
      </c>
      <c r="AY991" s="203" t="s">
        <v>132</v>
      </c>
    </row>
    <row r="992" spans="1:65" s="14" customFormat="1" ht="11.25">
      <c r="B992" s="204"/>
      <c r="C992" s="205"/>
      <c r="D992" s="195" t="s">
        <v>143</v>
      </c>
      <c r="E992" s="206" t="s">
        <v>19</v>
      </c>
      <c r="F992" s="207" t="s">
        <v>861</v>
      </c>
      <c r="G992" s="205"/>
      <c r="H992" s="208">
        <v>15</v>
      </c>
      <c r="I992" s="209"/>
      <c r="J992" s="205"/>
      <c r="K992" s="205"/>
      <c r="L992" s="210"/>
      <c r="M992" s="211"/>
      <c r="N992" s="212"/>
      <c r="O992" s="212"/>
      <c r="P992" s="212"/>
      <c r="Q992" s="212"/>
      <c r="R992" s="212"/>
      <c r="S992" s="212"/>
      <c r="T992" s="213"/>
      <c r="AT992" s="214" t="s">
        <v>143</v>
      </c>
      <c r="AU992" s="214" t="s">
        <v>82</v>
      </c>
      <c r="AV992" s="14" t="s">
        <v>82</v>
      </c>
      <c r="AW992" s="14" t="s">
        <v>34</v>
      </c>
      <c r="AX992" s="14" t="s">
        <v>72</v>
      </c>
      <c r="AY992" s="214" t="s">
        <v>132</v>
      </c>
    </row>
    <row r="993" spans="1:65" s="15" customFormat="1" ht="11.25">
      <c r="B993" s="215"/>
      <c r="C993" s="216"/>
      <c r="D993" s="195" t="s">
        <v>143</v>
      </c>
      <c r="E993" s="217" t="s">
        <v>19</v>
      </c>
      <c r="F993" s="218" t="s">
        <v>150</v>
      </c>
      <c r="G993" s="216"/>
      <c r="H993" s="219">
        <v>15</v>
      </c>
      <c r="I993" s="220"/>
      <c r="J993" s="216"/>
      <c r="K993" s="216"/>
      <c r="L993" s="221"/>
      <c r="M993" s="222"/>
      <c r="N993" s="223"/>
      <c r="O993" s="223"/>
      <c r="P993" s="223"/>
      <c r="Q993" s="223"/>
      <c r="R993" s="223"/>
      <c r="S993" s="223"/>
      <c r="T993" s="224"/>
      <c r="AT993" s="225" t="s">
        <v>143</v>
      </c>
      <c r="AU993" s="225" t="s">
        <v>82</v>
      </c>
      <c r="AV993" s="15" t="s">
        <v>139</v>
      </c>
      <c r="AW993" s="15" t="s">
        <v>34</v>
      </c>
      <c r="AX993" s="15" t="s">
        <v>80</v>
      </c>
      <c r="AY993" s="225" t="s">
        <v>132</v>
      </c>
    </row>
    <row r="994" spans="1:65" s="2" customFormat="1" ht="24.2" customHeight="1">
      <c r="A994" s="36"/>
      <c r="B994" s="37"/>
      <c r="C994" s="175" t="s">
        <v>862</v>
      </c>
      <c r="D994" s="175" t="s">
        <v>134</v>
      </c>
      <c r="E994" s="176" t="s">
        <v>863</v>
      </c>
      <c r="F994" s="177" t="s">
        <v>864</v>
      </c>
      <c r="G994" s="178" t="s">
        <v>159</v>
      </c>
      <c r="H994" s="179">
        <v>15</v>
      </c>
      <c r="I994" s="180"/>
      <c r="J994" s="181">
        <f>ROUND(I994*H994,2)</f>
        <v>0</v>
      </c>
      <c r="K994" s="177" t="s">
        <v>138</v>
      </c>
      <c r="L994" s="41"/>
      <c r="M994" s="182" t="s">
        <v>19</v>
      </c>
      <c r="N994" s="183" t="s">
        <v>43</v>
      </c>
      <c r="O994" s="66"/>
      <c r="P994" s="184">
        <f>O994*H994</f>
        <v>0</v>
      </c>
      <c r="Q994" s="184">
        <v>9.8900000000000002E-6</v>
      </c>
      <c r="R994" s="184">
        <f>Q994*H994</f>
        <v>1.4835E-4</v>
      </c>
      <c r="S994" s="184">
        <v>0</v>
      </c>
      <c r="T994" s="185">
        <f>S994*H994</f>
        <v>0</v>
      </c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R994" s="186" t="s">
        <v>139</v>
      </c>
      <c r="AT994" s="186" t="s">
        <v>134</v>
      </c>
      <c r="AU994" s="186" t="s">
        <v>82</v>
      </c>
      <c r="AY994" s="19" t="s">
        <v>132</v>
      </c>
      <c r="BE994" s="187">
        <f>IF(N994="základní",J994,0)</f>
        <v>0</v>
      </c>
      <c r="BF994" s="187">
        <f>IF(N994="snížená",J994,0)</f>
        <v>0</v>
      </c>
      <c r="BG994" s="187">
        <f>IF(N994="zákl. přenesená",J994,0)</f>
        <v>0</v>
      </c>
      <c r="BH994" s="187">
        <f>IF(N994="sníž. přenesená",J994,0)</f>
        <v>0</v>
      </c>
      <c r="BI994" s="187">
        <f>IF(N994="nulová",J994,0)</f>
        <v>0</v>
      </c>
      <c r="BJ994" s="19" t="s">
        <v>80</v>
      </c>
      <c r="BK994" s="187">
        <f>ROUND(I994*H994,2)</f>
        <v>0</v>
      </c>
      <c r="BL994" s="19" t="s">
        <v>139</v>
      </c>
      <c r="BM994" s="186" t="s">
        <v>865</v>
      </c>
    </row>
    <row r="995" spans="1:65" s="2" customFormat="1" ht="11.25">
      <c r="A995" s="36"/>
      <c r="B995" s="37"/>
      <c r="C995" s="38"/>
      <c r="D995" s="188" t="s">
        <v>141</v>
      </c>
      <c r="E995" s="38"/>
      <c r="F995" s="189" t="s">
        <v>866</v>
      </c>
      <c r="G995" s="38"/>
      <c r="H995" s="38"/>
      <c r="I995" s="190"/>
      <c r="J995" s="38"/>
      <c r="K995" s="38"/>
      <c r="L995" s="41"/>
      <c r="M995" s="191"/>
      <c r="N995" s="192"/>
      <c r="O995" s="66"/>
      <c r="P995" s="66"/>
      <c r="Q995" s="66"/>
      <c r="R995" s="66"/>
      <c r="S995" s="66"/>
      <c r="T995" s="67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T995" s="19" t="s">
        <v>141</v>
      </c>
      <c r="AU995" s="19" t="s">
        <v>82</v>
      </c>
    </row>
    <row r="996" spans="1:65" s="13" customFormat="1" ht="11.25">
      <c r="B996" s="193"/>
      <c r="C996" s="194"/>
      <c r="D996" s="195" t="s">
        <v>143</v>
      </c>
      <c r="E996" s="196" t="s">
        <v>19</v>
      </c>
      <c r="F996" s="197" t="s">
        <v>364</v>
      </c>
      <c r="G996" s="194"/>
      <c r="H996" s="196" t="s">
        <v>19</v>
      </c>
      <c r="I996" s="198"/>
      <c r="J996" s="194"/>
      <c r="K996" s="194"/>
      <c r="L996" s="199"/>
      <c r="M996" s="200"/>
      <c r="N996" s="201"/>
      <c r="O996" s="201"/>
      <c r="P996" s="201"/>
      <c r="Q996" s="201"/>
      <c r="R996" s="201"/>
      <c r="S996" s="201"/>
      <c r="T996" s="202"/>
      <c r="AT996" s="203" t="s">
        <v>143</v>
      </c>
      <c r="AU996" s="203" t="s">
        <v>82</v>
      </c>
      <c r="AV996" s="13" t="s">
        <v>80</v>
      </c>
      <c r="AW996" s="13" t="s">
        <v>34</v>
      </c>
      <c r="AX996" s="13" t="s">
        <v>72</v>
      </c>
      <c r="AY996" s="203" t="s">
        <v>132</v>
      </c>
    </row>
    <row r="997" spans="1:65" s="13" customFormat="1" ht="11.25">
      <c r="B997" s="193"/>
      <c r="C997" s="194"/>
      <c r="D997" s="195" t="s">
        <v>143</v>
      </c>
      <c r="E997" s="196" t="s">
        <v>19</v>
      </c>
      <c r="F997" s="197" t="s">
        <v>272</v>
      </c>
      <c r="G997" s="194"/>
      <c r="H997" s="196" t="s">
        <v>19</v>
      </c>
      <c r="I997" s="198"/>
      <c r="J997" s="194"/>
      <c r="K997" s="194"/>
      <c r="L997" s="199"/>
      <c r="M997" s="200"/>
      <c r="N997" s="201"/>
      <c r="O997" s="201"/>
      <c r="P997" s="201"/>
      <c r="Q997" s="201"/>
      <c r="R997" s="201"/>
      <c r="S997" s="201"/>
      <c r="T997" s="202"/>
      <c r="AT997" s="203" t="s">
        <v>143</v>
      </c>
      <c r="AU997" s="203" t="s">
        <v>82</v>
      </c>
      <c r="AV997" s="13" t="s">
        <v>80</v>
      </c>
      <c r="AW997" s="13" t="s">
        <v>34</v>
      </c>
      <c r="AX997" s="13" t="s">
        <v>72</v>
      </c>
      <c r="AY997" s="203" t="s">
        <v>132</v>
      </c>
    </row>
    <row r="998" spans="1:65" s="13" customFormat="1" ht="11.25">
      <c r="B998" s="193"/>
      <c r="C998" s="194"/>
      <c r="D998" s="195" t="s">
        <v>143</v>
      </c>
      <c r="E998" s="196" t="s">
        <v>19</v>
      </c>
      <c r="F998" s="197" t="s">
        <v>392</v>
      </c>
      <c r="G998" s="194"/>
      <c r="H998" s="196" t="s">
        <v>19</v>
      </c>
      <c r="I998" s="198"/>
      <c r="J998" s="194"/>
      <c r="K998" s="194"/>
      <c r="L998" s="199"/>
      <c r="M998" s="200"/>
      <c r="N998" s="201"/>
      <c r="O998" s="201"/>
      <c r="P998" s="201"/>
      <c r="Q998" s="201"/>
      <c r="R998" s="201"/>
      <c r="S998" s="201"/>
      <c r="T998" s="202"/>
      <c r="AT998" s="203" t="s">
        <v>143</v>
      </c>
      <c r="AU998" s="203" t="s">
        <v>82</v>
      </c>
      <c r="AV998" s="13" t="s">
        <v>80</v>
      </c>
      <c r="AW998" s="13" t="s">
        <v>34</v>
      </c>
      <c r="AX998" s="13" t="s">
        <v>72</v>
      </c>
      <c r="AY998" s="203" t="s">
        <v>132</v>
      </c>
    </row>
    <row r="999" spans="1:65" s="14" customFormat="1" ht="11.25">
      <c r="B999" s="204"/>
      <c r="C999" s="205"/>
      <c r="D999" s="195" t="s">
        <v>143</v>
      </c>
      <c r="E999" s="206" t="s">
        <v>19</v>
      </c>
      <c r="F999" s="207" t="s">
        <v>861</v>
      </c>
      <c r="G999" s="205"/>
      <c r="H999" s="208">
        <v>15</v>
      </c>
      <c r="I999" s="209"/>
      <c r="J999" s="205"/>
      <c r="K999" s="205"/>
      <c r="L999" s="210"/>
      <c r="M999" s="211"/>
      <c r="N999" s="212"/>
      <c r="O999" s="212"/>
      <c r="P999" s="212"/>
      <c r="Q999" s="212"/>
      <c r="R999" s="212"/>
      <c r="S999" s="212"/>
      <c r="T999" s="213"/>
      <c r="AT999" s="214" t="s">
        <v>143</v>
      </c>
      <c r="AU999" s="214" t="s">
        <v>82</v>
      </c>
      <c r="AV999" s="14" t="s">
        <v>82</v>
      </c>
      <c r="AW999" s="14" t="s">
        <v>34</v>
      </c>
      <c r="AX999" s="14" t="s">
        <v>72</v>
      </c>
      <c r="AY999" s="214" t="s">
        <v>132</v>
      </c>
    </row>
    <row r="1000" spans="1:65" s="15" customFormat="1" ht="11.25">
      <c r="B1000" s="215"/>
      <c r="C1000" s="216"/>
      <c r="D1000" s="195" t="s">
        <v>143</v>
      </c>
      <c r="E1000" s="217" t="s">
        <v>19</v>
      </c>
      <c r="F1000" s="218" t="s">
        <v>150</v>
      </c>
      <c r="G1000" s="216"/>
      <c r="H1000" s="219">
        <v>15</v>
      </c>
      <c r="I1000" s="220"/>
      <c r="J1000" s="216"/>
      <c r="K1000" s="216"/>
      <c r="L1000" s="221"/>
      <c r="M1000" s="222"/>
      <c r="N1000" s="223"/>
      <c r="O1000" s="223"/>
      <c r="P1000" s="223"/>
      <c r="Q1000" s="223"/>
      <c r="R1000" s="223"/>
      <c r="S1000" s="223"/>
      <c r="T1000" s="224"/>
      <c r="AT1000" s="225" t="s">
        <v>143</v>
      </c>
      <c r="AU1000" s="225" t="s">
        <v>82</v>
      </c>
      <c r="AV1000" s="15" t="s">
        <v>139</v>
      </c>
      <c r="AW1000" s="15" t="s">
        <v>34</v>
      </c>
      <c r="AX1000" s="15" t="s">
        <v>80</v>
      </c>
      <c r="AY1000" s="225" t="s">
        <v>132</v>
      </c>
    </row>
    <row r="1001" spans="1:65" s="12" customFormat="1" ht="22.9" customHeight="1">
      <c r="B1001" s="159"/>
      <c r="C1001" s="160"/>
      <c r="D1001" s="161" t="s">
        <v>71</v>
      </c>
      <c r="E1001" s="173" t="s">
        <v>205</v>
      </c>
      <c r="F1001" s="173" t="s">
        <v>867</v>
      </c>
      <c r="G1001" s="160"/>
      <c r="H1001" s="160"/>
      <c r="I1001" s="163"/>
      <c r="J1001" s="174">
        <f>BK1001</f>
        <v>0</v>
      </c>
      <c r="K1001" s="160"/>
      <c r="L1001" s="165"/>
      <c r="M1001" s="166"/>
      <c r="N1001" s="167"/>
      <c r="O1001" s="167"/>
      <c r="P1001" s="168">
        <f>SUM(P1002:P1130)</f>
        <v>0</v>
      </c>
      <c r="Q1001" s="167"/>
      <c r="R1001" s="168">
        <f>SUM(R1002:R1130)</f>
        <v>19.410518272500006</v>
      </c>
      <c r="S1001" s="167"/>
      <c r="T1001" s="169">
        <f>SUM(T1002:T1130)</f>
        <v>0.19222500000000001</v>
      </c>
      <c r="AR1001" s="170" t="s">
        <v>80</v>
      </c>
      <c r="AT1001" s="171" t="s">
        <v>71</v>
      </c>
      <c r="AU1001" s="171" t="s">
        <v>80</v>
      </c>
      <c r="AY1001" s="170" t="s">
        <v>132</v>
      </c>
      <c r="BK1001" s="172">
        <f>SUM(BK1002:BK1130)</f>
        <v>0</v>
      </c>
    </row>
    <row r="1002" spans="1:65" s="2" customFormat="1" ht="24.2" customHeight="1">
      <c r="A1002" s="36"/>
      <c r="B1002" s="37"/>
      <c r="C1002" s="175" t="s">
        <v>868</v>
      </c>
      <c r="D1002" s="175" t="s">
        <v>134</v>
      </c>
      <c r="E1002" s="176" t="s">
        <v>869</v>
      </c>
      <c r="F1002" s="177" t="s">
        <v>870</v>
      </c>
      <c r="G1002" s="178" t="s">
        <v>159</v>
      </c>
      <c r="H1002" s="179">
        <v>99.045000000000002</v>
      </c>
      <c r="I1002" s="180"/>
      <c r="J1002" s="181">
        <f>ROUND(I1002*H1002,2)</f>
        <v>0</v>
      </c>
      <c r="K1002" s="177" t="s">
        <v>138</v>
      </c>
      <c r="L1002" s="41"/>
      <c r="M1002" s="182" t="s">
        <v>19</v>
      </c>
      <c r="N1002" s="183" t="s">
        <v>43</v>
      </c>
      <c r="O1002" s="66"/>
      <c r="P1002" s="184">
        <f>O1002*H1002</f>
        <v>0</v>
      </c>
      <c r="Q1002" s="184">
        <v>0.10094599999999999</v>
      </c>
      <c r="R1002" s="184">
        <f>Q1002*H1002</f>
        <v>9.9981965699999993</v>
      </c>
      <c r="S1002" s="184">
        <v>0</v>
      </c>
      <c r="T1002" s="185">
        <f>S1002*H1002</f>
        <v>0</v>
      </c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R1002" s="186" t="s">
        <v>139</v>
      </c>
      <c r="AT1002" s="186" t="s">
        <v>134</v>
      </c>
      <c r="AU1002" s="186" t="s">
        <v>82</v>
      </c>
      <c r="AY1002" s="19" t="s">
        <v>132</v>
      </c>
      <c r="BE1002" s="187">
        <f>IF(N1002="základní",J1002,0)</f>
        <v>0</v>
      </c>
      <c r="BF1002" s="187">
        <f>IF(N1002="snížená",J1002,0)</f>
        <v>0</v>
      </c>
      <c r="BG1002" s="187">
        <f>IF(N1002="zákl. přenesená",J1002,0)</f>
        <v>0</v>
      </c>
      <c r="BH1002" s="187">
        <f>IF(N1002="sníž. přenesená",J1002,0)</f>
        <v>0</v>
      </c>
      <c r="BI1002" s="187">
        <f>IF(N1002="nulová",J1002,0)</f>
        <v>0</v>
      </c>
      <c r="BJ1002" s="19" t="s">
        <v>80</v>
      </c>
      <c r="BK1002" s="187">
        <f>ROUND(I1002*H1002,2)</f>
        <v>0</v>
      </c>
      <c r="BL1002" s="19" t="s">
        <v>139</v>
      </c>
      <c r="BM1002" s="186" t="s">
        <v>871</v>
      </c>
    </row>
    <row r="1003" spans="1:65" s="2" customFormat="1" ht="11.25">
      <c r="A1003" s="36"/>
      <c r="B1003" s="37"/>
      <c r="C1003" s="38"/>
      <c r="D1003" s="188" t="s">
        <v>141</v>
      </c>
      <c r="E1003" s="38"/>
      <c r="F1003" s="189" t="s">
        <v>872</v>
      </c>
      <c r="G1003" s="38"/>
      <c r="H1003" s="38"/>
      <c r="I1003" s="190"/>
      <c r="J1003" s="38"/>
      <c r="K1003" s="38"/>
      <c r="L1003" s="41"/>
      <c r="M1003" s="191"/>
      <c r="N1003" s="192"/>
      <c r="O1003" s="66"/>
      <c r="P1003" s="66"/>
      <c r="Q1003" s="66"/>
      <c r="R1003" s="66"/>
      <c r="S1003" s="66"/>
      <c r="T1003" s="67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T1003" s="19" t="s">
        <v>141</v>
      </c>
      <c r="AU1003" s="19" t="s">
        <v>82</v>
      </c>
    </row>
    <row r="1004" spans="1:65" s="13" customFormat="1" ht="11.25">
      <c r="B1004" s="193"/>
      <c r="C1004" s="194"/>
      <c r="D1004" s="195" t="s">
        <v>143</v>
      </c>
      <c r="E1004" s="196" t="s">
        <v>19</v>
      </c>
      <c r="F1004" s="197" t="s">
        <v>364</v>
      </c>
      <c r="G1004" s="194"/>
      <c r="H1004" s="196" t="s">
        <v>19</v>
      </c>
      <c r="I1004" s="198"/>
      <c r="J1004" s="194"/>
      <c r="K1004" s="194"/>
      <c r="L1004" s="199"/>
      <c r="M1004" s="200"/>
      <c r="N1004" s="201"/>
      <c r="O1004" s="201"/>
      <c r="P1004" s="201"/>
      <c r="Q1004" s="201"/>
      <c r="R1004" s="201"/>
      <c r="S1004" s="201"/>
      <c r="T1004" s="202"/>
      <c r="AT1004" s="203" t="s">
        <v>143</v>
      </c>
      <c r="AU1004" s="203" t="s">
        <v>82</v>
      </c>
      <c r="AV1004" s="13" t="s">
        <v>80</v>
      </c>
      <c r="AW1004" s="13" t="s">
        <v>34</v>
      </c>
      <c r="AX1004" s="13" t="s">
        <v>72</v>
      </c>
      <c r="AY1004" s="203" t="s">
        <v>132</v>
      </c>
    </row>
    <row r="1005" spans="1:65" s="13" customFormat="1" ht="11.25">
      <c r="B1005" s="193"/>
      <c r="C1005" s="194"/>
      <c r="D1005" s="195" t="s">
        <v>143</v>
      </c>
      <c r="E1005" s="196" t="s">
        <v>19</v>
      </c>
      <c r="F1005" s="197" t="s">
        <v>873</v>
      </c>
      <c r="G1005" s="194"/>
      <c r="H1005" s="196" t="s">
        <v>19</v>
      </c>
      <c r="I1005" s="198"/>
      <c r="J1005" s="194"/>
      <c r="K1005" s="194"/>
      <c r="L1005" s="199"/>
      <c r="M1005" s="200"/>
      <c r="N1005" s="201"/>
      <c r="O1005" s="201"/>
      <c r="P1005" s="201"/>
      <c r="Q1005" s="201"/>
      <c r="R1005" s="201"/>
      <c r="S1005" s="201"/>
      <c r="T1005" s="202"/>
      <c r="AT1005" s="203" t="s">
        <v>143</v>
      </c>
      <c r="AU1005" s="203" t="s">
        <v>82</v>
      </c>
      <c r="AV1005" s="13" t="s">
        <v>80</v>
      </c>
      <c r="AW1005" s="13" t="s">
        <v>34</v>
      </c>
      <c r="AX1005" s="13" t="s">
        <v>72</v>
      </c>
      <c r="AY1005" s="203" t="s">
        <v>132</v>
      </c>
    </row>
    <row r="1006" spans="1:65" s="14" customFormat="1" ht="11.25">
      <c r="B1006" s="204"/>
      <c r="C1006" s="205"/>
      <c r="D1006" s="195" t="s">
        <v>143</v>
      </c>
      <c r="E1006" s="206" t="s">
        <v>19</v>
      </c>
      <c r="F1006" s="207" t="s">
        <v>874</v>
      </c>
      <c r="G1006" s="205"/>
      <c r="H1006" s="208">
        <v>66.245000000000005</v>
      </c>
      <c r="I1006" s="209"/>
      <c r="J1006" s="205"/>
      <c r="K1006" s="205"/>
      <c r="L1006" s="210"/>
      <c r="M1006" s="211"/>
      <c r="N1006" s="212"/>
      <c r="O1006" s="212"/>
      <c r="P1006" s="212"/>
      <c r="Q1006" s="212"/>
      <c r="R1006" s="212"/>
      <c r="S1006" s="212"/>
      <c r="T1006" s="213"/>
      <c r="AT1006" s="214" t="s">
        <v>143</v>
      </c>
      <c r="AU1006" s="214" t="s">
        <v>82</v>
      </c>
      <c r="AV1006" s="14" t="s">
        <v>82</v>
      </c>
      <c r="AW1006" s="14" t="s">
        <v>34</v>
      </c>
      <c r="AX1006" s="14" t="s">
        <v>72</v>
      </c>
      <c r="AY1006" s="214" t="s">
        <v>132</v>
      </c>
    </row>
    <row r="1007" spans="1:65" s="13" customFormat="1" ht="11.25">
      <c r="B1007" s="193"/>
      <c r="C1007" s="194"/>
      <c r="D1007" s="195" t="s">
        <v>143</v>
      </c>
      <c r="E1007" s="196" t="s">
        <v>19</v>
      </c>
      <c r="F1007" s="197" t="s">
        <v>148</v>
      </c>
      <c r="G1007" s="194"/>
      <c r="H1007" s="196" t="s">
        <v>19</v>
      </c>
      <c r="I1007" s="198"/>
      <c r="J1007" s="194"/>
      <c r="K1007" s="194"/>
      <c r="L1007" s="199"/>
      <c r="M1007" s="200"/>
      <c r="N1007" s="201"/>
      <c r="O1007" s="201"/>
      <c r="P1007" s="201"/>
      <c r="Q1007" s="201"/>
      <c r="R1007" s="201"/>
      <c r="S1007" s="201"/>
      <c r="T1007" s="202"/>
      <c r="AT1007" s="203" t="s">
        <v>143</v>
      </c>
      <c r="AU1007" s="203" t="s">
        <v>82</v>
      </c>
      <c r="AV1007" s="13" t="s">
        <v>80</v>
      </c>
      <c r="AW1007" s="13" t="s">
        <v>34</v>
      </c>
      <c r="AX1007" s="13" t="s">
        <v>72</v>
      </c>
      <c r="AY1007" s="203" t="s">
        <v>132</v>
      </c>
    </row>
    <row r="1008" spans="1:65" s="14" customFormat="1" ht="11.25">
      <c r="B1008" s="204"/>
      <c r="C1008" s="205"/>
      <c r="D1008" s="195" t="s">
        <v>143</v>
      </c>
      <c r="E1008" s="206" t="s">
        <v>19</v>
      </c>
      <c r="F1008" s="207" t="s">
        <v>163</v>
      </c>
      <c r="G1008" s="205"/>
      <c r="H1008" s="208">
        <v>16.8</v>
      </c>
      <c r="I1008" s="209"/>
      <c r="J1008" s="205"/>
      <c r="K1008" s="205"/>
      <c r="L1008" s="210"/>
      <c r="M1008" s="211"/>
      <c r="N1008" s="212"/>
      <c r="O1008" s="212"/>
      <c r="P1008" s="212"/>
      <c r="Q1008" s="212"/>
      <c r="R1008" s="212"/>
      <c r="S1008" s="212"/>
      <c r="T1008" s="213"/>
      <c r="AT1008" s="214" t="s">
        <v>143</v>
      </c>
      <c r="AU1008" s="214" t="s">
        <v>82</v>
      </c>
      <c r="AV1008" s="14" t="s">
        <v>82</v>
      </c>
      <c r="AW1008" s="14" t="s">
        <v>34</v>
      </c>
      <c r="AX1008" s="14" t="s">
        <v>72</v>
      </c>
      <c r="AY1008" s="214" t="s">
        <v>132</v>
      </c>
    </row>
    <row r="1009" spans="1:65" s="16" customFormat="1" ht="11.25">
      <c r="B1009" s="226"/>
      <c r="C1009" s="227"/>
      <c r="D1009" s="195" t="s">
        <v>143</v>
      </c>
      <c r="E1009" s="228" t="s">
        <v>19</v>
      </c>
      <c r="F1009" s="229" t="s">
        <v>192</v>
      </c>
      <c r="G1009" s="227"/>
      <c r="H1009" s="230">
        <v>83.045000000000002</v>
      </c>
      <c r="I1009" s="231"/>
      <c r="J1009" s="227"/>
      <c r="K1009" s="227"/>
      <c r="L1009" s="232"/>
      <c r="M1009" s="233"/>
      <c r="N1009" s="234"/>
      <c r="O1009" s="234"/>
      <c r="P1009" s="234"/>
      <c r="Q1009" s="234"/>
      <c r="R1009" s="234"/>
      <c r="S1009" s="234"/>
      <c r="T1009" s="235"/>
      <c r="AT1009" s="236" t="s">
        <v>143</v>
      </c>
      <c r="AU1009" s="236" t="s">
        <v>82</v>
      </c>
      <c r="AV1009" s="16" t="s">
        <v>156</v>
      </c>
      <c r="AW1009" s="16" t="s">
        <v>34</v>
      </c>
      <c r="AX1009" s="16" t="s">
        <v>72</v>
      </c>
      <c r="AY1009" s="236" t="s">
        <v>132</v>
      </c>
    </row>
    <row r="1010" spans="1:65" s="13" customFormat="1" ht="11.25">
      <c r="B1010" s="193"/>
      <c r="C1010" s="194"/>
      <c r="D1010" s="195" t="s">
        <v>143</v>
      </c>
      <c r="E1010" s="196" t="s">
        <v>19</v>
      </c>
      <c r="F1010" s="197" t="s">
        <v>334</v>
      </c>
      <c r="G1010" s="194"/>
      <c r="H1010" s="196" t="s">
        <v>19</v>
      </c>
      <c r="I1010" s="198"/>
      <c r="J1010" s="194"/>
      <c r="K1010" s="194"/>
      <c r="L1010" s="199"/>
      <c r="M1010" s="200"/>
      <c r="N1010" s="201"/>
      <c r="O1010" s="201"/>
      <c r="P1010" s="201"/>
      <c r="Q1010" s="201"/>
      <c r="R1010" s="201"/>
      <c r="S1010" s="201"/>
      <c r="T1010" s="202"/>
      <c r="AT1010" s="203" t="s">
        <v>143</v>
      </c>
      <c r="AU1010" s="203" t="s">
        <v>82</v>
      </c>
      <c r="AV1010" s="13" t="s">
        <v>80</v>
      </c>
      <c r="AW1010" s="13" t="s">
        <v>34</v>
      </c>
      <c r="AX1010" s="13" t="s">
        <v>72</v>
      </c>
      <c r="AY1010" s="203" t="s">
        <v>132</v>
      </c>
    </row>
    <row r="1011" spans="1:65" s="13" customFormat="1" ht="11.25">
      <c r="B1011" s="193"/>
      <c r="C1011" s="194"/>
      <c r="D1011" s="195" t="s">
        <v>143</v>
      </c>
      <c r="E1011" s="196" t="s">
        <v>19</v>
      </c>
      <c r="F1011" s="197" t="s">
        <v>689</v>
      </c>
      <c r="G1011" s="194"/>
      <c r="H1011" s="196" t="s">
        <v>19</v>
      </c>
      <c r="I1011" s="198"/>
      <c r="J1011" s="194"/>
      <c r="K1011" s="194"/>
      <c r="L1011" s="199"/>
      <c r="M1011" s="200"/>
      <c r="N1011" s="201"/>
      <c r="O1011" s="201"/>
      <c r="P1011" s="201"/>
      <c r="Q1011" s="201"/>
      <c r="R1011" s="201"/>
      <c r="S1011" s="201"/>
      <c r="T1011" s="202"/>
      <c r="AT1011" s="203" t="s">
        <v>143</v>
      </c>
      <c r="AU1011" s="203" t="s">
        <v>82</v>
      </c>
      <c r="AV1011" s="13" t="s">
        <v>80</v>
      </c>
      <c r="AW1011" s="13" t="s">
        <v>34</v>
      </c>
      <c r="AX1011" s="13" t="s">
        <v>72</v>
      </c>
      <c r="AY1011" s="203" t="s">
        <v>132</v>
      </c>
    </row>
    <row r="1012" spans="1:65" s="13" customFormat="1" ht="11.25">
      <c r="B1012" s="193"/>
      <c r="C1012" s="194"/>
      <c r="D1012" s="195" t="s">
        <v>143</v>
      </c>
      <c r="E1012" s="196" t="s">
        <v>19</v>
      </c>
      <c r="F1012" s="197" t="s">
        <v>690</v>
      </c>
      <c r="G1012" s="194"/>
      <c r="H1012" s="196" t="s">
        <v>19</v>
      </c>
      <c r="I1012" s="198"/>
      <c r="J1012" s="194"/>
      <c r="K1012" s="194"/>
      <c r="L1012" s="199"/>
      <c r="M1012" s="200"/>
      <c r="N1012" s="201"/>
      <c r="O1012" s="201"/>
      <c r="P1012" s="201"/>
      <c r="Q1012" s="201"/>
      <c r="R1012" s="201"/>
      <c r="S1012" s="201"/>
      <c r="T1012" s="202"/>
      <c r="AT1012" s="203" t="s">
        <v>143</v>
      </c>
      <c r="AU1012" s="203" t="s">
        <v>82</v>
      </c>
      <c r="AV1012" s="13" t="s">
        <v>80</v>
      </c>
      <c r="AW1012" s="13" t="s">
        <v>34</v>
      </c>
      <c r="AX1012" s="13" t="s">
        <v>72</v>
      </c>
      <c r="AY1012" s="203" t="s">
        <v>132</v>
      </c>
    </row>
    <row r="1013" spans="1:65" s="14" customFormat="1" ht="11.25">
      <c r="B1013" s="204"/>
      <c r="C1013" s="205"/>
      <c r="D1013" s="195" t="s">
        <v>143</v>
      </c>
      <c r="E1013" s="206" t="s">
        <v>19</v>
      </c>
      <c r="F1013" s="207" t="s">
        <v>875</v>
      </c>
      <c r="G1013" s="205"/>
      <c r="H1013" s="208">
        <v>2.7</v>
      </c>
      <c r="I1013" s="209"/>
      <c r="J1013" s="205"/>
      <c r="K1013" s="205"/>
      <c r="L1013" s="210"/>
      <c r="M1013" s="211"/>
      <c r="N1013" s="212"/>
      <c r="O1013" s="212"/>
      <c r="P1013" s="212"/>
      <c r="Q1013" s="212"/>
      <c r="R1013" s="212"/>
      <c r="S1013" s="212"/>
      <c r="T1013" s="213"/>
      <c r="AT1013" s="214" t="s">
        <v>143</v>
      </c>
      <c r="AU1013" s="214" t="s">
        <v>82</v>
      </c>
      <c r="AV1013" s="14" t="s">
        <v>82</v>
      </c>
      <c r="AW1013" s="14" t="s">
        <v>34</v>
      </c>
      <c r="AX1013" s="14" t="s">
        <v>72</v>
      </c>
      <c r="AY1013" s="214" t="s">
        <v>132</v>
      </c>
    </row>
    <row r="1014" spans="1:65" s="14" customFormat="1" ht="11.25">
      <c r="B1014" s="204"/>
      <c r="C1014" s="205"/>
      <c r="D1014" s="195" t="s">
        <v>143</v>
      </c>
      <c r="E1014" s="206" t="s">
        <v>19</v>
      </c>
      <c r="F1014" s="207" t="s">
        <v>876</v>
      </c>
      <c r="G1014" s="205"/>
      <c r="H1014" s="208">
        <v>2.5</v>
      </c>
      <c r="I1014" s="209"/>
      <c r="J1014" s="205"/>
      <c r="K1014" s="205"/>
      <c r="L1014" s="210"/>
      <c r="M1014" s="211"/>
      <c r="N1014" s="212"/>
      <c r="O1014" s="212"/>
      <c r="P1014" s="212"/>
      <c r="Q1014" s="212"/>
      <c r="R1014" s="212"/>
      <c r="S1014" s="212"/>
      <c r="T1014" s="213"/>
      <c r="AT1014" s="214" t="s">
        <v>143</v>
      </c>
      <c r="AU1014" s="214" t="s">
        <v>82</v>
      </c>
      <c r="AV1014" s="14" t="s">
        <v>82</v>
      </c>
      <c r="AW1014" s="14" t="s">
        <v>34</v>
      </c>
      <c r="AX1014" s="14" t="s">
        <v>72</v>
      </c>
      <c r="AY1014" s="214" t="s">
        <v>132</v>
      </c>
    </row>
    <row r="1015" spans="1:65" s="14" customFormat="1" ht="11.25">
      <c r="B1015" s="204"/>
      <c r="C1015" s="205"/>
      <c r="D1015" s="195" t="s">
        <v>143</v>
      </c>
      <c r="E1015" s="206" t="s">
        <v>19</v>
      </c>
      <c r="F1015" s="207" t="s">
        <v>877</v>
      </c>
      <c r="G1015" s="205"/>
      <c r="H1015" s="208">
        <v>8</v>
      </c>
      <c r="I1015" s="209"/>
      <c r="J1015" s="205"/>
      <c r="K1015" s="205"/>
      <c r="L1015" s="210"/>
      <c r="M1015" s="211"/>
      <c r="N1015" s="212"/>
      <c r="O1015" s="212"/>
      <c r="P1015" s="212"/>
      <c r="Q1015" s="212"/>
      <c r="R1015" s="212"/>
      <c r="S1015" s="212"/>
      <c r="T1015" s="213"/>
      <c r="AT1015" s="214" t="s">
        <v>143</v>
      </c>
      <c r="AU1015" s="214" t="s">
        <v>82</v>
      </c>
      <c r="AV1015" s="14" t="s">
        <v>82</v>
      </c>
      <c r="AW1015" s="14" t="s">
        <v>34</v>
      </c>
      <c r="AX1015" s="14" t="s">
        <v>72</v>
      </c>
      <c r="AY1015" s="214" t="s">
        <v>132</v>
      </c>
    </row>
    <row r="1016" spans="1:65" s="13" customFormat="1" ht="11.25">
      <c r="B1016" s="193"/>
      <c r="C1016" s="194"/>
      <c r="D1016" s="195" t="s">
        <v>143</v>
      </c>
      <c r="E1016" s="196" t="s">
        <v>19</v>
      </c>
      <c r="F1016" s="197" t="s">
        <v>878</v>
      </c>
      <c r="G1016" s="194"/>
      <c r="H1016" s="196" t="s">
        <v>19</v>
      </c>
      <c r="I1016" s="198"/>
      <c r="J1016" s="194"/>
      <c r="K1016" s="194"/>
      <c r="L1016" s="199"/>
      <c r="M1016" s="200"/>
      <c r="N1016" s="201"/>
      <c r="O1016" s="201"/>
      <c r="P1016" s="201"/>
      <c r="Q1016" s="201"/>
      <c r="R1016" s="201"/>
      <c r="S1016" s="201"/>
      <c r="T1016" s="202"/>
      <c r="AT1016" s="203" t="s">
        <v>143</v>
      </c>
      <c r="AU1016" s="203" t="s">
        <v>82</v>
      </c>
      <c r="AV1016" s="13" t="s">
        <v>80</v>
      </c>
      <c r="AW1016" s="13" t="s">
        <v>34</v>
      </c>
      <c r="AX1016" s="13" t="s">
        <v>72</v>
      </c>
      <c r="AY1016" s="203" t="s">
        <v>132</v>
      </c>
    </row>
    <row r="1017" spans="1:65" s="14" customFormat="1" ht="11.25">
      <c r="B1017" s="204"/>
      <c r="C1017" s="205"/>
      <c r="D1017" s="195" t="s">
        <v>143</v>
      </c>
      <c r="E1017" s="206" t="s">
        <v>19</v>
      </c>
      <c r="F1017" s="207" t="s">
        <v>879</v>
      </c>
      <c r="G1017" s="205"/>
      <c r="H1017" s="208">
        <v>2.8</v>
      </c>
      <c r="I1017" s="209"/>
      <c r="J1017" s="205"/>
      <c r="K1017" s="205"/>
      <c r="L1017" s="210"/>
      <c r="M1017" s="211"/>
      <c r="N1017" s="212"/>
      <c r="O1017" s="212"/>
      <c r="P1017" s="212"/>
      <c r="Q1017" s="212"/>
      <c r="R1017" s="212"/>
      <c r="S1017" s="212"/>
      <c r="T1017" s="213"/>
      <c r="AT1017" s="214" t="s">
        <v>143</v>
      </c>
      <c r="AU1017" s="214" t="s">
        <v>82</v>
      </c>
      <c r="AV1017" s="14" t="s">
        <v>82</v>
      </c>
      <c r="AW1017" s="14" t="s">
        <v>34</v>
      </c>
      <c r="AX1017" s="14" t="s">
        <v>72</v>
      </c>
      <c r="AY1017" s="214" t="s">
        <v>132</v>
      </c>
    </row>
    <row r="1018" spans="1:65" s="16" customFormat="1" ht="11.25">
      <c r="B1018" s="226"/>
      <c r="C1018" s="227"/>
      <c r="D1018" s="195" t="s">
        <v>143</v>
      </c>
      <c r="E1018" s="228" t="s">
        <v>19</v>
      </c>
      <c r="F1018" s="229" t="s">
        <v>192</v>
      </c>
      <c r="G1018" s="227"/>
      <c r="H1018" s="230">
        <v>16</v>
      </c>
      <c r="I1018" s="231"/>
      <c r="J1018" s="227"/>
      <c r="K1018" s="227"/>
      <c r="L1018" s="232"/>
      <c r="M1018" s="233"/>
      <c r="N1018" s="234"/>
      <c r="O1018" s="234"/>
      <c r="P1018" s="234"/>
      <c r="Q1018" s="234"/>
      <c r="R1018" s="234"/>
      <c r="S1018" s="234"/>
      <c r="T1018" s="235"/>
      <c r="AT1018" s="236" t="s">
        <v>143</v>
      </c>
      <c r="AU1018" s="236" t="s">
        <v>82</v>
      </c>
      <c r="AV1018" s="16" t="s">
        <v>156</v>
      </c>
      <c r="AW1018" s="16" t="s">
        <v>34</v>
      </c>
      <c r="AX1018" s="16" t="s">
        <v>72</v>
      </c>
      <c r="AY1018" s="236" t="s">
        <v>132</v>
      </c>
    </row>
    <row r="1019" spans="1:65" s="15" customFormat="1" ht="11.25">
      <c r="B1019" s="215"/>
      <c r="C1019" s="216"/>
      <c r="D1019" s="195" t="s">
        <v>143</v>
      </c>
      <c r="E1019" s="217" t="s">
        <v>19</v>
      </c>
      <c r="F1019" s="218" t="s">
        <v>150</v>
      </c>
      <c r="G1019" s="216"/>
      <c r="H1019" s="219">
        <v>99.045000000000002</v>
      </c>
      <c r="I1019" s="220"/>
      <c r="J1019" s="216"/>
      <c r="K1019" s="216"/>
      <c r="L1019" s="221"/>
      <c r="M1019" s="222"/>
      <c r="N1019" s="223"/>
      <c r="O1019" s="223"/>
      <c r="P1019" s="223"/>
      <c r="Q1019" s="223"/>
      <c r="R1019" s="223"/>
      <c r="S1019" s="223"/>
      <c r="T1019" s="224"/>
      <c r="AT1019" s="225" t="s">
        <v>143</v>
      </c>
      <c r="AU1019" s="225" t="s">
        <v>82</v>
      </c>
      <c r="AV1019" s="15" t="s">
        <v>139</v>
      </c>
      <c r="AW1019" s="15" t="s">
        <v>34</v>
      </c>
      <c r="AX1019" s="15" t="s">
        <v>80</v>
      </c>
      <c r="AY1019" s="225" t="s">
        <v>132</v>
      </c>
    </row>
    <row r="1020" spans="1:65" s="2" customFormat="1" ht="16.5" customHeight="1">
      <c r="A1020" s="36"/>
      <c r="B1020" s="37"/>
      <c r="C1020" s="237" t="s">
        <v>880</v>
      </c>
      <c r="D1020" s="237" t="s">
        <v>282</v>
      </c>
      <c r="E1020" s="238" t="s">
        <v>881</v>
      </c>
      <c r="F1020" s="239" t="s">
        <v>882</v>
      </c>
      <c r="G1020" s="240" t="s">
        <v>159</v>
      </c>
      <c r="H1020" s="241">
        <v>108.95</v>
      </c>
      <c r="I1020" s="242"/>
      <c r="J1020" s="243">
        <f>ROUND(I1020*H1020,2)</f>
        <v>0</v>
      </c>
      <c r="K1020" s="239" t="s">
        <v>138</v>
      </c>
      <c r="L1020" s="244"/>
      <c r="M1020" s="245" t="s">
        <v>19</v>
      </c>
      <c r="N1020" s="246" t="s">
        <v>43</v>
      </c>
      <c r="O1020" s="66"/>
      <c r="P1020" s="184">
        <f>O1020*H1020</f>
        <v>0</v>
      </c>
      <c r="Q1020" s="184">
        <v>2.8000000000000001E-2</v>
      </c>
      <c r="R1020" s="184">
        <f>Q1020*H1020</f>
        <v>3.0506000000000002</v>
      </c>
      <c r="S1020" s="184">
        <v>0</v>
      </c>
      <c r="T1020" s="185">
        <f>S1020*H1020</f>
        <v>0</v>
      </c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R1020" s="186" t="s">
        <v>196</v>
      </c>
      <c r="AT1020" s="186" t="s">
        <v>282</v>
      </c>
      <c r="AU1020" s="186" t="s">
        <v>82</v>
      </c>
      <c r="AY1020" s="19" t="s">
        <v>132</v>
      </c>
      <c r="BE1020" s="187">
        <f>IF(N1020="základní",J1020,0)</f>
        <v>0</v>
      </c>
      <c r="BF1020" s="187">
        <f>IF(N1020="snížená",J1020,0)</f>
        <v>0</v>
      </c>
      <c r="BG1020" s="187">
        <f>IF(N1020="zákl. přenesená",J1020,0)</f>
        <v>0</v>
      </c>
      <c r="BH1020" s="187">
        <f>IF(N1020="sníž. přenesená",J1020,0)</f>
        <v>0</v>
      </c>
      <c r="BI1020" s="187">
        <f>IF(N1020="nulová",J1020,0)</f>
        <v>0</v>
      </c>
      <c r="BJ1020" s="19" t="s">
        <v>80</v>
      </c>
      <c r="BK1020" s="187">
        <f>ROUND(I1020*H1020,2)</f>
        <v>0</v>
      </c>
      <c r="BL1020" s="19" t="s">
        <v>139</v>
      </c>
      <c r="BM1020" s="186" t="s">
        <v>883</v>
      </c>
    </row>
    <row r="1021" spans="1:65" s="14" customFormat="1" ht="11.25">
      <c r="B1021" s="204"/>
      <c r="C1021" s="205"/>
      <c r="D1021" s="195" t="s">
        <v>143</v>
      </c>
      <c r="E1021" s="206" t="s">
        <v>19</v>
      </c>
      <c r="F1021" s="207" t="s">
        <v>884</v>
      </c>
      <c r="G1021" s="205"/>
      <c r="H1021" s="208">
        <v>108.95</v>
      </c>
      <c r="I1021" s="209"/>
      <c r="J1021" s="205"/>
      <c r="K1021" s="205"/>
      <c r="L1021" s="210"/>
      <c r="M1021" s="211"/>
      <c r="N1021" s="212"/>
      <c r="O1021" s="212"/>
      <c r="P1021" s="212"/>
      <c r="Q1021" s="212"/>
      <c r="R1021" s="212"/>
      <c r="S1021" s="212"/>
      <c r="T1021" s="213"/>
      <c r="AT1021" s="214" t="s">
        <v>143</v>
      </c>
      <c r="AU1021" s="214" t="s">
        <v>82</v>
      </c>
      <c r="AV1021" s="14" t="s">
        <v>82</v>
      </c>
      <c r="AW1021" s="14" t="s">
        <v>34</v>
      </c>
      <c r="AX1021" s="14" t="s">
        <v>80</v>
      </c>
      <c r="AY1021" s="214" t="s">
        <v>132</v>
      </c>
    </row>
    <row r="1022" spans="1:65" s="2" customFormat="1" ht="16.5" customHeight="1">
      <c r="A1022" s="36"/>
      <c r="B1022" s="37"/>
      <c r="C1022" s="175" t="s">
        <v>885</v>
      </c>
      <c r="D1022" s="175" t="s">
        <v>134</v>
      </c>
      <c r="E1022" s="176" t="s">
        <v>886</v>
      </c>
      <c r="F1022" s="177" t="s">
        <v>887</v>
      </c>
      <c r="G1022" s="178" t="s">
        <v>137</v>
      </c>
      <c r="H1022" s="179">
        <v>202.35499999999999</v>
      </c>
      <c r="I1022" s="180"/>
      <c r="J1022" s="181">
        <f>ROUND(I1022*H1022,2)</f>
        <v>0</v>
      </c>
      <c r="K1022" s="177" t="s">
        <v>138</v>
      </c>
      <c r="L1022" s="41"/>
      <c r="M1022" s="182" t="s">
        <v>19</v>
      </c>
      <c r="N1022" s="183" t="s">
        <v>43</v>
      </c>
      <c r="O1022" s="66"/>
      <c r="P1022" s="184">
        <f>O1022*H1022</f>
        <v>0</v>
      </c>
      <c r="Q1022" s="184">
        <v>4.6749999999999998E-4</v>
      </c>
      <c r="R1022" s="184">
        <f>Q1022*H1022</f>
        <v>9.4600962499999997E-2</v>
      </c>
      <c r="S1022" s="184">
        <v>0</v>
      </c>
      <c r="T1022" s="185">
        <f>S1022*H1022</f>
        <v>0</v>
      </c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R1022" s="186" t="s">
        <v>139</v>
      </c>
      <c r="AT1022" s="186" t="s">
        <v>134</v>
      </c>
      <c r="AU1022" s="186" t="s">
        <v>82</v>
      </c>
      <c r="AY1022" s="19" t="s">
        <v>132</v>
      </c>
      <c r="BE1022" s="187">
        <f>IF(N1022="základní",J1022,0)</f>
        <v>0</v>
      </c>
      <c r="BF1022" s="187">
        <f>IF(N1022="snížená",J1022,0)</f>
        <v>0</v>
      </c>
      <c r="BG1022" s="187">
        <f>IF(N1022="zákl. přenesená",J1022,0)</f>
        <v>0</v>
      </c>
      <c r="BH1022" s="187">
        <f>IF(N1022="sníž. přenesená",J1022,0)</f>
        <v>0</v>
      </c>
      <c r="BI1022" s="187">
        <f>IF(N1022="nulová",J1022,0)</f>
        <v>0</v>
      </c>
      <c r="BJ1022" s="19" t="s">
        <v>80</v>
      </c>
      <c r="BK1022" s="187">
        <f>ROUND(I1022*H1022,2)</f>
        <v>0</v>
      </c>
      <c r="BL1022" s="19" t="s">
        <v>139</v>
      </c>
      <c r="BM1022" s="186" t="s">
        <v>888</v>
      </c>
    </row>
    <row r="1023" spans="1:65" s="2" customFormat="1" ht="11.25">
      <c r="A1023" s="36"/>
      <c r="B1023" s="37"/>
      <c r="C1023" s="38"/>
      <c r="D1023" s="188" t="s">
        <v>141</v>
      </c>
      <c r="E1023" s="38"/>
      <c r="F1023" s="189" t="s">
        <v>889</v>
      </c>
      <c r="G1023" s="38"/>
      <c r="H1023" s="38"/>
      <c r="I1023" s="190"/>
      <c r="J1023" s="38"/>
      <c r="K1023" s="38"/>
      <c r="L1023" s="41"/>
      <c r="M1023" s="191"/>
      <c r="N1023" s="192"/>
      <c r="O1023" s="66"/>
      <c r="P1023" s="66"/>
      <c r="Q1023" s="66"/>
      <c r="R1023" s="66"/>
      <c r="S1023" s="66"/>
      <c r="T1023" s="67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T1023" s="19" t="s">
        <v>141</v>
      </c>
      <c r="AU1023" s="19" t="s">
        <v>82</v>
      </c>
    </row>
    <row r="1024" spans="1:65" s="13" customFormat="1" ht="11.25">
      <c r="B1024" s="193"/>
      <c r="C1024" s="194"/>
      <c r="D1024" s="195" t="s">
        <v>143</v>
      </c>
      <c r="E1024" s="196" t="s">
        <v>19</v>
      </c>
      <c r="F1024" s="197" t="s">
        <v>364</v>
      </c>
      <c r="G1024" s="194"/>
      <c r="H1024" s="196" t="s">
        <v>19</v>
      </c>
      <c r="I1024" s="198"/>
      <c r="J1024" s="194"/>
      <c r="K1024" s="194"/>
      <c r="L1024" s="199"/>
      <c r="M1024" s="200"/>
      <c r="N1024" s="201"/>
      <c r="O1024" s="201"/>
      <c r="P1024" s="201"/>
      <c r="Q1024" s="201"/>
      <c r="R1024" s="201"/>
      <c r="S1024" s="201"/>
      <c r="T1024" s="202"/>
      <c r="AT1024" s="203" t="s">
        <v>143</v>
      </c>
      <c r="AU1024" s="203" t="s">
        <v>82</v>
      </c>
      <c r="AV1024" s="13" t="s">
        <v>80</v>
      </c>
      <c r="AW1024" s="13" t="s">
        <v>34</v>
      </c>
      <c r="AX1024" s="13" t="s">
        <v>72</v>
      </c>
      <c r="AY1024" s="203" t="s">
        <v>132</v>
      </c>
    </row>
    <row r="1025" spans="1:65" s="13" customFormat="1" ht="11.25">
      <c r="B1025" s="193"/>
      <c r="C1025" s="194"/>
      <c r="D1025" s="195" t="s">
        <v>143</v>
      </c>
      <c r="E1025" s="196" t="s">
        <v>19</v>
      </c>
      <c r="F1025" s="197" t="s">
        <v>272</v>
      </c>
      <c r="G1025" s="194"/>
      <c r="H1025" s="196" t="s">
        <v>19</v>
      </c>
      <c r="I1025" s="198"/>
      <c r="J1025" s="194"/>
      <c r="K1025" s="194"/>
      <c r="L1025" s="199"/>
      <c r="M1025" s="200"/>
      <c r="N1025" s="201"/>
      <c r="O1025" s="201"/>
      <c r="P1025" s="201"/>
      <c r="Q1025" s="201"/>
      <c r="R1025" s="201"/>
      <c r="S1025" s="201"/>
      <c r="T1025" s="202"/>
      <c r="AT1025" s="203" t="s">
        <v>143</v>
      </c>
      <c r="AU1025" s="203" t="s">
        <v>82</v>
      </c>
      <c r="AV1025" s="13" t="s">
        <v>80</v>
      </c>
      <c r="AW1025" s="13" t="s">
        <v>34</v>
      </c>
      <c r="AX1025" s="13" t="s">
        <v>72</v>
      </c>
      <c r="AY1025" s="203" t="s">
        <v>132</v>
      </c>
    </row>
    <row r="1026" spans="1:65" s="13" customFormat="1" ht="11.25">
      <c r="B1026" s="193"/>
      <c r="C1026" s="194"/>
      <c r="D1026" s="195" t="s">
        <v>143</v>
      </c>
      <c r="E1026" s="196" t="s">
        <v>19</v>
      </c>
      <c r="F1026" s="197" t="s">
        <v>687</v>
      </c>
      <c r="G1026" s="194"/>
      <c r="H1026" s="196" t="s">
        <v>19</v>
      </c>
      <c r="I1026" s="198"/>
      <c r="J1026" s="194"/>
      <c r="K1026" s="194"/>
      <c r="L1026" s="199"/>
      <c r="M1026" s="200"/>
      <c r="N1026" s="201"/>
      <c r="O1026" s="201"/>
      <c r="P1026" s="201"/>
      <c r="Q1026" s="201"/>
      <c r="R1026" s="201"/>
      <c r="S1026" s="201"/>
      <c r="T1026" s="202"/>
      <c r="AT1026" s="203" t="s">
        <v>143</v>
      </c>
      <c r="AU1026" s="203" t="s">
        <v>82</v>
      </c>
      <c r="AV1026" s="13" t="s">
        <v>80</v>
      </c>
      <c r="AW1026" s="13" t="s">
        <v>34</v>
      </c>
      <c r="AX1026" s="13" t="s">
        <v>72</v>
      </c>
      <c r="AY1026" s="203" t="s">
        <v>132</v>
      </c>
    </row>
    <row r="1027" spans="1:65" s="14" customFormat="1" ht="11.25">
      <c r="B1027" s="204"/>
      <c r="C1027" s="205"/>
      <c r="D1027" s="195" t="s">
        <v>143</v>
      </c>
      <c r="E1027" s="206" t="s">
        <v>19</v>
      </c>
      <c r="F1027" s="207" t="s">
        <v>688</v>
      </c>
      <c r="G1027" s="205"/>
      <c r="H1027" s="208">
        <v>141.87700000000001</v>
      </c>
      <c r="I1027" s="209"/>
      <c r="J1027" s="205"/>
      <c r="K1027" s="205"/>
      <c r="L1027" s="210"/>
      <c r="M1027" s="211"/>
      <c r="N1027" s="212"/>
      <c r="O1027" s="212"/>
      <c r="P1027" s="212"/>
      <c r="Q1027" s="212"/>
      <c r="R1027" s="212"/>
      <c r="S1027" s="212"/>
      <c r="T1027" s="213"/>
      <c r="AT1027" s="214" t="s">
        <v>143</v>
      </c>
      <c r="AU1027" s="214" t="s">
        <v>82</v>
      </c>
      <c r="AV1027" s="14" t="s">
        <v>82</v>
      </c>
      <c r="AW1027" s="14" t="s">
        <v>34</v>
      </c>
      <c r="AX1027" s="14" t="s">
        <v>72</v>
      </c>
      <c r="AY1027" s="214" t="s">
        <v>132</v>
      </c>
    </row>
    <row r="1028" spans="1:65" s="13" customFormat="1" ht="11.25">
      <c r="B1028" s="193"/>
      <c r="C1028" s="194"/>
      <c r="D1028" s="195" t="s">
        <v>143</v>
      </c>
      <c r="E1028" s="196" t="s">
        <v>19</v>
      </c>
      <c r="F1028" s="197" t="s">
        <v>890</v>
      </c>
      <c r="G1028" s="194"/>
      <c r="H1028" s="196" t="s">
        <v>19</v>
      </c>
      <c r="I1028" s="198"/>
      <c r="J1028" s="194"/>
      <c r="K1028" s="194"/>
      <c r="L1028" s="199"/>
      <c r="M1028" s="200"/>
      <c r="N1028" s="201"/>
      <c r="O1028" s="201"/>
      <c r="P1028" s="201"/>
      <c r="Q1028" s="201"/>
      <c r="R1028" s="201"/>
      <c r="S1028" s="201"/>
      <c r="T1028" s="202"/>
      <c r="AT1028" s="203" t="s">
        <v>143</v>
      </c>
      <c r="AU1028" s="203" t="s">
        <v>82</v>
      </c>
      <c r="AV1028" s="13" t="s">
        <v>80</v>
      </c>
      <c r="AW1028" s="13" t="s">
        <v>34</v>
      </c>
      <c r="AX1028" s="13" t="s">
        <v>72</v>
      </c>
      <c r="AY1028" s="203" t="s">
        <v>132</v>
      </c>
    </row>
    <row r="1029" spans="1:65" s="14" customFormat="1" ht="11.25">
      <c r="B1029" s="204"/>
      <c r="C1029" s="205"/>
      <c r="D1029" s="195" t="s">
        <v>143</v>
      </c>
      <c r="E1029" s="206" t="s">
        <v>19</v>
      </c>
      <c r="F1029" s="207" t="s">
        <v>702</v>
      </c>
      <c r="G1029" s="205"/>
      <c r="H1029" s="208">
        <v>49.204999999999998</v>
      </c>
      <c r="I1029" s="209"/>
      <c r="J1029" s="205"/>
      <c r="K1029" s="205"/>
      <c r="L1029" s="210"/>
      <c r="M1029" s="211"/>
      <c r="N1029" s="212"/>
      <c r="O1029" s="212"/>
      <c r="P1029" s="212"/>
      <c r="Q1029" s="212"/>
      <c r="R1029" s="212"/>
      <c r="S1029" s="212"/>
      <c r="T1029" s="213"/>
      <c r="AT1029" s="214" t="s">
        <v>143</v>
      </c>
      <c r="AU1029" s="214" t="s">
        <v>82</v>
      </c>
      <c r="AV1029" s="14" t="s">
        <v>82</v>
      </c>
      <c r="AW1029" s="14" t="s">
        <v>34</v>
      </c>
      <c r="AX1029" s="14" t="s">
        <v>72</v>
      </c>
      <c r="AY1029" s="214" t="s">
        <v>132</v>
      </c>
    </row>
    <row r="1030" spans="1:65" s="16" customFormat="1" ht="11.25">
      <c r="B1030" s="226"/>
      <c r="C1030" s="227"/>
      <c r="D1030" s="195" t="s">
        <v>143</v>
      </c>
      <c r="E1030" s="228" t="s">
        <v>19</v>
      </c>
      <c r="F1030" s="229" t="s">
        <v>192</v>
      </c>
      <c r="G1030" s="227"/>
      <c r="H1030" s="230">
        <v>191.08199999999999</v>
      </c>
      <c r="I1030" s="231"/>
      <c r="J1030" s="227"/>
      <c r="K1030" s="227"/>
      <c r="L1030" s="232"/>
      <c r="M1030" s="233"/>
      <c r="N1030" s="234"/>
      <c r="O1030" s="234"/>
      <c r="P1030" s="234"/>
      <c r="Q1030" s="234"/>
      <c r="R1030" s="234"/>
      <c r="S1030" s="234"/>
      <c r="T1030" s="235"/>
      <c r="AT1030" s="236" t="s">
        <v>143</v>
      </c>
      <c r="AU1030" s="236" t="s">
        <v>82</v>
      </c>
      <c r="AV1030" s="16" t="s">
        <v>156</v>
      </c>
      <c r="AW1030" s="16" t="s">
        <v>34</v>
      </c>
      <c r="AX1030" s="16" t="s">
        <v>72</v>
      </c>
      <c r="AY1030" s="236" t="s">
        <v>132</v>
      </c>
    </row>
    <row r="1031" spans="1:65" s="13" customFormat="1" ht="11.25">
      <c r="B1031" s="193"/>
      <c r="C1031" s="194"/>
      <c r="D1031" s="195" t="s">
        <v>143</v>
      </c>
      <c r="E1031" s="196" t="s">
        <v>19</v>
      </c>
      <c r="F1031" s="197" t="s">
        <v>334</v>
      </c>
      <c r="G1031" s="194"/>
      <c r="H1031" s="196" t="s">
        <v>19</v>
      </c>
      <c r="I1031" s="198"/>
      <c r="J1031" s="194"/>
      <c r="K1031" s="194"/>
      <c r="L1031" s="199"/>
      <c r="M1031" s="200"/>
      <c r="N1031" s="201"/>
      <c r="O1031" s="201"/>
      <c r="P1031" s="201"/>
      <c r="Q1031" s="201"/>
      <c r="R1031" s="201"/>
      <c r="S1031" s="201"/>
      <c r="T1031" s="202"/>
      <c r="AT1031" s="203" t="s">
        <v>143</v>
      </c>
      <c r="AU1031" s="203" t="s">
        <v>82</v>
      </c>
      <c r="AV1031" s="13" t="s">
        <v>80</v>
      </c>
      <c r="AW1031" s="13" t="s">
        <v>34</v>
      </c>
      <c r="AX1031" s="13" t="s">
        <v>72</v>
      </c>
      <c r="AY1031" s="203" t="s">
        <v>132</v>
      </c>
    </row>
    <row r="1032" spans="1:65" s="13" customFormat="1" ht="11.25">
      <c r="B1032" s="193"/>
      <c r="C1032" s="194"/>
      <c r="D1032" s="195" t="s">
        <v>143</v>
      </c>
      <c r="E1032" s="196" t="s">
        <v>19</v>
      </c>
      <c r="F1032" s="197" t="s">
        <v>689</v>
      </c>
      <c r="G1032" s="194"/>
      <c r="H1032" s="196" t="s">
        <v>19</v>
      </c>
      <c r="I1032" s="198"/>
      <c r="J1032" s="194"/>
      <c r="K1032" s="194"/>
      <c r="L1032" s="199"/>
      <c r="M1032" s="200"/>
      <c r="N1032" s="201"/>
      <c r="O1032" s="201"/>
      <c r="P1032" s="201"/>
      <c r="Q1032" s="201"/>
      <c r="R1032" s="201"/>
      <c r="S1032" s="201"/>
      <c r="T1032" s="202"/>
      <c r="AT1032" s="203" t="s">
        <v>143</v>
      </c>
      <c r="AU1032" s="203" t="s">
        <v>82</v>
      </c>
      <c r="AV1032" s="13" t="s">
        <v>80</v>
      </c>
      <c r="AW1032" s="13" t="s">
        <v>34</v>
      </c>
      <c r="AX1032" s="13" t="s">
        <v>72</v>
      </c>
      <c r="AY1032" s="203" t="s">
        <v>132</v>
      </c>
    </row>
    <row r="1033" spans="1:65" s="13" customFormat="1" ht="11.25">
      <c r="B1033" s="193"/>
      <c r="C1033" s="194"/>
      <c r="D1033" s="195" t="s">
        <v>143</v>
      </c>
      <c r="E1033" s="196" t="s">
        <v>19</v>
      </c>
      <c r="F1033" s="197" t="s">
        <v>690</v>
      </c>
      <c r="G1033" s="194"/>
      <c r="H1033" s="196" t="s">
        <v>19</v>
      </c>
      <c r="I1033" s="198"/>
      <c r="J1033" s="194"/>
      <c r="K1033" s="194"/>
      <c r="L1033" s="199"/>
      <c r="M1033" s="200"/>
      <c r="N1033" s="201"/>
      <c r="O1033" s="201"/>
      <c r="P1033" s="201"/>
      <c r="Q1033" s="201"/>
      <c r="R1033" s="201"/>
      <c r="S1033" s="201"/>
      <c r="T1033" s="202"/>
      <c r="AT1033" s="203" t="s">
        <v>143</v>
      </c>
      <c r="AU1033" s="203" t="s">
        <v>82</v>
      </c>
      <c r="AV1033" s="13" t="s">
        <v>80</v>
      </c>
      <c r="AW1033" s="13" t="s">
        <v>34</v>
      </c>
      <c r="AX1033" s="13" t="s">
        <v>72</v>
      </c>
      <c r="AY1033" s="203" t="s">
        <v>132</v>
      </c>
    </row>
    <row r="1034" spans="1:65" s="14" customFormat="1" ht="11.25">
      <c r="B1034" s="204"/>
      <c r="C1034" s="205"/>
      <c r="D1034" s="195" t="s">
        <v>143</v>
      </c>
      <c r="E1034" s="206" t="s">
        <v>19</v>
      </c>
      <c r="F1034" s="207" t="s">
        <v>691</v>
      </c>
      <c r="G1034" s="205"/>
      <c r="H1034" s="208">
        <v>10.313000000000001</v>
      </c>
      <c r="I1034" s="209"/>
      <c r="J1034" s="205"/>
      <c r="K1034" s="205"/>
      <c r="L1034" s="210"/>
      <c r="M1034" s="211"/>
      <c r="N1034" s="212"/>
      <c r="O1034" s="212"/>
      <c r="P1034" s="212"/>
      <c r="Q1034" s="212"/>
      <c r="R1034" s="212"/>
      <c r="S1034" s="212"/>
      <c r="T1034" s="213"/>
      <c r="AT1034" s="214" t="s">
        <v>143</v>
      </c>
      <c r="AU1034" s="214" t="s">
        <v>82</v>
      </c>
      <c r="AV1034" s="14" t="s">
        <v>82</v>
      </c>
      <c r="AW1034" s="14" t="s">
        <v>34</v>
      </c>
      <c r="AX1034" s="14" t="s">
        <v>72</v>
      </c>
      <c r="AY1034" s="214" t="s">
        <v>132</v>
      </c>
    </row>
    <row r="1035" spans="1:65" s="13" customFormat="1" ht="11.25">
      <c r="B1035" s="193"/>
      <c r="C1035" s="194"/>
      <c r="D1035" s="195" t="s">
        <v>143</v>
      </c>
      <c r="E1035" s="196" t="s">
        <v>19</v>
      </c>
      <c r="F1035" s="197" t="s">
        <v>878</v>
      </c>
      <c r="G1035" s="194"/>
      <c r="H1035" s="196" t="s">
        <v>19</v>
      </c>
      <c r="I1035" s="198"/>
      <c r="J1035" s="194"/>
      <c r="K1035" s="194"/>
      <c r="L1035" s="199"/>
      <c r="M1035" s="200"/>
      <c r="N1035" s="201"/>
      <c r="O1035" s="201"/>
      <c r="P1035" s="201"/>
      <c r="Q1035" s="201"/>
      <c r="R1035" s="201"/>
      <c r="S1035" s="201"/>
      <c r="T1035" s="202"/>
      <c r="AT1035" s="203" t="s">
        <v>143</v>
      </c>
      <c r="AU1035" s="203" t="s">
        <v>82</v>
      </c>
      <c r="AV1035" s="13" t="s">
        <v>80</v>
      </c>
      <c r="AW1035" s="13" t="s">
        <v>34</v>
      </c>
      <c r="AX1035" s="13" t="s">
        <v>72</v>
      </c>
      <c r="AY1035" s="203" t="s">
        <v>132</v>
      </c>
    </row>
    <row r="1036" spans="1:65" s="14" customFormat="1" ht="11.25">
      <c r="B1036" s="204"/>
      <c r="C1036" s="205"/>
      <c r="D1036" s="195" t="s">
        <v>143</v>
      </c>
      <c r="E1036" s="206" t="s">
        <v>19</v>
      </c>
      <c r="F1036" s="207" t="s">
        <v>704</v>
      </c>
      <c r="G1036" s="205"/>
      <c r="H1036" s="208">
        <v>0.96</v>
      </c>
      <c r="I1036" s="209"/>
      <c r="J1036" s="205"/>
      <c r="K1036" s="205"/>
      <c r="L1036" s="210"/>
      <c r="M1036" s="211"/>
      <c r="N1036" s="212"/>
      <c r="O1036" s="212"/>
      <c r="P1036" s="212"/>
      <c r="Q1036" s="212"/>
      <c r="R1036" s="212"/>
      <c r="S1036" s="212"/>
      <c r="T1036" s="213"/>
      <c r="AT1036" s="214" t="s">
        <v>143</v>
      </c>
      <c r="AU1036" s="214" t="s">
        <v>82</v>
      </c>
      <c r="AV1036" s="14" t="s">
        <v>82</v>
      </c>
      <c r="AW1036" s="14" t="s">
        <v>34</v>
      </c>
      <c r="AX1036" s="14" t="s">
        <v>72</v>
      </c>
      <c r="AY1036" s="214" t="s">
        <v>132</v>
      </c>
    </row>
    <row r="1037" spans="1:65" s="16" customFormat="1" ht="11.25">
      <c r="B1037" s="226"/>
      <c r="C1037" s="227"/>
      <c r="D1037" s="195" t="s">
        <v>143</v>
      </c>
      <c r="E1037" s="228" t="s">
        <v>19</v>
      </c>
      <c r="F1037" s="229" t="s">
        <v>192</v>
      </c>
      <c r="G1037" s="227"/>
      <c r="H1037" s="230">
        <v>11.273</v>
      </c>
      <c r="I1037" s="231"/>
      <c r="J1037" s="227"/>
      <c r="K1037" s="227"/>
      <c r="L1037" s="232"/>
      <c r="M1037" s="233"/>
      <c r="N1037" s="234"/>
      <c r="O1037" s="234"/>
      <c r="P1037" s="234"/>
      <c r="Q1037" s="234"/>
      <c r="R1037" s="234"/>
      <c r="S1037" s="234"/>
      <c r="T1037" s="235"/>
      <c r="AT1037" s="236" t="s">
        <v>143</v>
      </c>
      <c r="AU1037" s="236" t="s">
        <v>82</v>
      </c>
      <c r="AV1037" s="16" t="s">
        <v>156</v>
      </c>
      <c r="AW1037" s="16" t="s">
        <v>34</v>
      </c>
      <c r="AX1037" s="16" t="s">
        <v>72</v>
      </c>
      <c r="AY1037" s="236" t="s">
        <v>132</v>
      </c>
    </row>
    <row r="1038" spans="1:65" s="15" customFormat="1" ht="11.25">
      <c r="B1038" s="215"/>
      <c r="C1038" s="216"/>
      <c r="D1038" s="195" t="s">
        <v>143</v>
      </c>
      <c r="E1038" s="217" t="s">
        <v>19</v>
      </c>
      <c r="F1038" s="218" t="s">
        <v>150</v>
      </c>
      <c r="G1038" s="216"/>
      <c r="H1038" s="219">
        <v>202.35499999999999</v>
      </c>
      <c r="I1038" s="220"/>
      <c r="J1038" s="216"/>
      <c r="K1038" s="216"/>
      <c r="L1038" s="221"/>
      <c r="M1038" s="222"/>
      <c r="N1038" s="223"/>
      <c r="O1038" s="223"/>
      <c r="P1038" s="223"/>
      <c r="Q1038" s="223"/>
      <c r="R1038" s="223"/>
      <c r="S1038" s="223"/>
      <c r="T1038" s="224"/>
      <c r="AT1038" s="225" t="s">
        <v>143</v>
      </c>
      <c r="AU1038" s="225" t="s">
        <v>82</v>
      </c>
      <c r="AV1038" s="15" t="s">
        <v>139</v>
      </c>
      <c r="AW1038" s="15" t="s">
        <v>34</v>
      </c>
      <c r="AX1038" s="15" t="s">
        <v>80</v>
      </c>
      <c r="AY1038" s="225" t="s">
        <v>132</v>
      </c>
    </row>
    <row r="1039" spans="1:65" s="2" customFormat="1" ht="16.5" customHeight="1">
      <c r="A1039" s="36"/>
      <c r="B1039" s="37"/>
      <c r="C1039" s="175" t="s">
        <v>891</v>
      </c>
      <c r="D1039" s="175" t="s">
        <v>134</v>
      </c>
      <c r="E1039" s="176" t="s">
        <v>892</v>
      </c>
      <c r="F1039" s="177" t="s">
        <v>893</v>
      </c>
      <c r="G1039" s="178" t="s">
        <v>137</v>
      </c>
      <c r="H1039" s="179">
        <v>70</v>
      </c>
      <c r="I1039" s="180"/>
      <c r="J1039" s="181">
        <f>ROUND(I1039*H1039,2)</f>
        <v>0</v>
      </c>
      <c r="K1039" s="177" t="s">
        <v>138</v>
      </c>
      <c r="L1039" s="41"/>
      <c r="M1039" s="182" t="s">
        <v>19</v>
      </c>
      <c r="N1039" s="183" t="s">
        <v>43</v>
      </c>
      <c r="O1039" s="66"/>
      <c r="P1039" s="184">
        <f>O1039*H1039</f>
        <v>0</v>
      </c>
      <c r="Q1039" s="184">
        <v>6.8749999999999996E-4</v>
      </c>
      <c r="R1039" s="184">
        <f>Q1039*H1039</f>
        <v>4.8124999999999994E-2</v>
      </c>
      <c r="S1039" s="184">
        <v>0</v>
      </c>
      <c r="T1039" s="185">
        <f>S1039*H1039</f>
        <v>0</v>
      </c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R1039" s="186" t="s">
        <v>139</v>
      </c>
      <c r="AT1039" s="186" t="s">
        <v>134</v>
      </c>
      <c r="AU1039" s="186" t="s">
        <v>82</v>
      </c>
      <c r="AY1039" s="19" t="s">
        <v>132</v>
      </c>
      <c r="BE1039" s="187">
        <f>IF(N1039="základní",J1039,0)</f>
        <v>0</v>
      </c>
      <c r="BF1039" s="187">
        <f>IF(N1039="snížená",J1039,0)</f>
        <v>0</v>
      </c>
      <c r="BG1039" s="187">
        <f>IF(N1039="zákl. přenesená",J1039,0)</f>
        <v>0</v>
      </c>
      <c r="BH1039" s="187">
        <f>IF(N1039="sníž. přenesená",J1039,0)</f>
        <v>0</v>
      </c>
      <c r="BI1039" s="187">
        <f>IF(N1039="nulová",J1039,0)</f>
        <v>0</v>
      </c>
      <c r="BJ1039" s="19" t="s">
        <v>80</v>
      </c>
      <c r="BK1039" s="187">
        <f>ROUND(I1039*H1039,2)</f>
        <v>0</v>
      </c>
      <c r="BL1039" s="19" t="s">
        <v>139</v>
      </c>
      <c r="BM1039" s="186" t="s">
        <v>894</v>
      </c>
    </row>
    <row r="1040" spans="1:65" s="2" customFormat="1" ht="11.25">
      <c r="A1040" s="36"/>
      <c r="B1040" s="37"/>
      <c r="C1040" s="38"/>
      <c r="D1040" s="188" t="s">
        <v>141</v>
      </c>
      <c r="E1040" s="38"/>
      <c r="F1040" s="189" t="s">
        <v>895</v>
      </c>
      <c r="G1040" s="38"/>
      <c r="H1040" s="38"/>
      <c r="I1040" s="190"/>
      <c r="J1040" s="38"/>
      <c r="K1040" s="38"/>
      <c r="L1040" s="41"/>
      <c r="M1040" s="191"/>
      <c r="N1040" s="192"/>
      <c r="O1040" s="66"/>
      <c r="P1040" s="66"/>
      <c r="Q1040" s="66"/>
      <c r="R1040" s="66"/>
      <c r="S1040" s="66"/>
      <c r="T1040" s="67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T1040" s="19" t="s">
        <v>141</v>
      </c>
      <c r="AU1040" s="19" t="s">
        <v>82</v>
      </c>
    </row>
    <row r="1041" spans="1:65" s="13" customFormat="1" ht="11.25">
      <c r="B1041" s="193"/>
      <c r="C1041" s="194"/>
      <c r="D1041" s="195" t="s">
        <v>143</v>
      </c>
      <c r="E1041" s="196" t="s">
        <v>19</v>
      </c>
      <c r="F1041" s="197" t="s">
        <v>364</v>
      </c>
      <c r="G1041" s="194"/>
      <c r="H1041" s="196" t="s">
        <v>19</v>
      </c>
      <c r="I1041" s="198"/>
      <c r="J1041" s="194"/>
      <c r="K1041" s="194"/>
      <c r="L1041" s="199"/>
      <c r="M1041" s="200"/>
      <c r="N1041" s="201"/>
      <c r="O1041" s="201"/>
      <c r="P1041" s="201"/>
      <c r="Q1041" s="201"/>
      <c r="R1041" s="201"/>
      <c r="S1041" s="201"/>
      <c r="T1041" s="202"/>
      <c r="AT1041" s="203" t="s">
        <v>143</v>
      </c>
      <c r="AU1041" s="203" t="s">
        <v>82</v>
      </c>
      <c r="AV1041" s="13" t="s">
        <v>80</v>
      </c>
      <c r="AW1041" s="13" t="s">
        <v>34</v>
      </c>
      <c r="AX1041" s="13" t="s">
        <v>72</v>
      </c>
      <c r="AY1041" s="203" t="s">
        <v>132</v>
      </c>
    </row>
    <row r="1042" spans="1:65" s="13" customFormat="1" ht="11.25">
      <c r="B1042" s="193"/>
      <c r="C1042" s="194"/>
      <c r="D1042" s="195" t="s">
        <v>143</v>
      </c>
      <c r="E1042" s="196" t="s">
        <v>19</v>
      </c>
      <c r="F1042" s="197" t="s">
        <v>272</v>
      </c>
      <c r="G1042" s="194"/>
      <c r="H1042" s="196" t="s">
        <v>19</v>
      </c>
      <c r="I1042" s="198"/>
      <c r="J1042" s="194"/>
      <c r="K1042" s="194"/>
      <c r="L1042" s="199"/>
      <c r="M1042" s="200"/>
      <c r="N1042" s="201"/>
      <c r="O1042" s="201"/>
      <c r="P1042" s="201"/>
      <c r="Q1042" s="201"/>
      <c r="R1042" s="201"/>
      <c r="S1042" s="201"/>
      <c r="T1042" s="202"/>
      <c r="AT1042" s="203" t="s">
        <v>143</v>
      </c>
      <c r="AU1042" s="203" t="s">
        <v>82</v>
      </c>
      <c r="AV1042" s="13" t="s">
        <v>80</v>
      </c>
      <c r="AW1042" s="13" t="s">
        <v>34</v>
      </c>
      <c r="AX1042" s="13" t="s">
        <v>72</v>
      </c>
      <c r="AY1042" s="203" t="s">
        <v>132</v>
      </c>
    </row>
    <row r="1043" spans="1:65" s="13" customFormat="1" ht="11.25">
      <c r="B1043" s="193"/>
      <c r="C1043" s="194"/>
      <c r="D1043" s="195" t="s">
        <v>143</v>
      </c>
      <c r="E1043" s="196" t="s">
        <v>19</v>
      </c>
      <c r="F1043" s="197" t="s">
        <v>365</v>
      </c>
      <c r="G1043" s="194"/>
      <c r="H1043" s="196" t="s">
        <v>19</v>
      </c>
      <c r="I1043" s="198"/>
      <c r="J1043" s="194"/>
      <c r="K1043" s="194"/>
      <c r="L1043" s="199"/>
      <c r="M1043" s="200"/>
      <c r="N1043" s="201"/>
      <c r="O1043" s="201"/>
      <c r="P1043" s="201"/>
      <c r="Q1043" s="201"/>
      <c r="R1043" s="201"/>
      <c r="S1043" s="201"/>
      <c r="T1043" s="202"/>
      <c r="AT1043" s="203" t="s">
        <v>143</v>
      </c>
      <c r="AU1043" s="203" t="s">
        <v>82</v>
      </c>
      <c r="AV1043" s="13" t="s">
        <v>80</v>
      </c>
      <c r="AW1043" s="13" t="s">
        <v>34</v>
      </c>
      <c r="AX1043" s="13" t="s">
        <v>72</v>
      </c>
      <c r="AY1043" s="203" t="s">
        <v>132</v>
      </c>
    </row>
    <row r="1044" spans="1:65" s="14" customFormat="1" ht="11.25">
      <c r="B1044" s="204"/>
      <c r="C1044" s="205"/>
      <c r="D1044" s="195" t="s">
        <v>143</v>
      </c>
      <c r="E1044" s="206" t="s">
        <v>19</v>
      </c>
      <c r="F1044" s="207" t="s">
        <v>896</v>
      </c>
      <c r="G1044" s="205"/>
      <c r="H1044" s="208">
        <v>70</v>
      </c>
      <c r="I1044" s="209"/>
      <c r="J1044" s="205"/>
      <c r="K1044" s="205"/>
      <c r="L1044" s="210"/>
      <c r="M1044" s="211"/>
      <c r="N1044" s="212"/>
      <c r="O1044" s="212"/>
      <c r="P1044" s="212"/>
      <c r="Q1044" s="212"/>
      <c r="R1044" s="212"/>
      <c r="S1044" s="212"/>
      <c r="T1044" s="213"/>
      <c r="AT1044" s="214" t="s">
        <v>143</v>
      </c>
      <c r="AU1044" s="214" t="s">
        <v>82</v>
      </c>
      <c r="AV1044" s="14" t="s">
        <v>82</v>
      </c>
      <c r="AW1044" s="14" t="s">
        <v>34</v>
      </c>
      <c r="AX1044" s="14" t="s">
        <v>72</v>
      </c>
      <c r="AY1044" s="214" t="s">
        <v>132</v>
      </c>
    </row>
    <row r="1045" spans="1:65" s="15" customFormat="1" ht="11.25">
      <c r="B1045" s="215"/>
      <c r="C1045" s="216"/>
      <c r="D1045" s="195" t="s">
        <v>143</v>
      </c>
      <c r="E1045" s="217" t="s">
        <v>19</v>
      </c>
      <c r="F1045" s="218" t="s">
        <v>150</v>
      </c>
      <c r="G1045" s="216"/>
      <c r="H1045" s="219">
        <v>70</v>
      </c>
      <c r="I1045" s="220"/>
      <c r="J1045" s="216"/>
      <c r="K1045" s="216"/>
      <c r="L1045" s="221"/>
      <c r="M1045" s="222"/>
      <c r="N1045" s="223"/>
      <c r="O1045" s="223"/>
      <c r="P1045" s="223"/>
      <c r="Q1045" s="223"/>
      <c r="R1045" s="223"/>
      <c r="S1045" s="223"/>
      <c r="T1045" s="224"/>
      <c r="AT1045" s="225" t="s">
        <v>143</v>
      </c>
      <c r="AU1045" s="225" t="s">
        <v>82</v>
      </c>
      <c r="AV1045" s="15" t="s">
        <v>139</v>
      </c>
      <c r="AW1045" s="15" t="s">
        <v>34</v>
      </c>
      <c r="AX1045" s="15" t="s">
        <v>80</v>
      </c>
      <c r="AY1045" s="225" t="s">
        <v>132</v>
      </c>
    </row>
    <row r="1046" spans="1:65" s="2" customFormat="1" ht="16.5" customHeight="1">
      <c r="A1046" s="36"/>
      <c r="B1046" s="37"/>
      <c r="C1046" s="175" t="s">
        <v>897</v>
      </c>
      <c r="D1046" s="175" t="s">
        <v>134</v>
      </c>
      <c r="E1046" s="176" t="s">
        <v>898</v>
      </c>
      <c r="F1046" s="177" t="s">
        <v>899</v>
      </c>
      <c r="G1046" s="178" t="s">
        <v>574</v>
      </c>
      <c r="H1046" s="179">
        <v>4</v>
      </c>
      <c r="I1046" s="180"/>
      <c r="J1046" s="181">
        <f>ROUND(I1046*H1046,2)</f>
        <v>0</v>
      </c>
      <c r="K1046" s="177" t="s">
        <v>138</v>
      </c>
      <c r="L1046" s="41"/>
      <c r="M1046" s="182" t="s">
        <v>19</v>
      </c>
      <c r="N1046" s="183" t="s">
        <v>43</v>
      </c>
      <c r="O1046" s="66"/>
      <c r="P1046" s="184">
        <f>O1046*H1046</f>
        <v>0</v>
      </c>
      <c r="Q1046" s="184">
        <v>1.81226E-3</v>
      </c>
      <c r="R1046" s="184">
        <f>Q1046*H1046</f>
        <v>7.24904E-3</v>
      </c>
      <c r="S1046" s="184">
        <v>0</v>
      </c>
      <c r="T1046" s="185">
        <f>S1046*H1046</f>
        <v>0</v>
      </c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R1046" s="186" t="s">
        <v>139</v>
      </c>
      <c r="AT1046" s="186" t="s">
        <v>134</v>
      </c>
      <c r="AU1046" s="186" t="s">
        <v>82</v>
      </c>
      <c r="AY1046" s="19" t="s">
        <v>132</v>
      </c>
      <c r="BE1046" s="187">
        <f>IF(N1046="základní",J1046,0)</f>
        <v>0</v>
      </c>
      <c r="BF1046" s="187">
        <f>IF(N1046="snížená",J1046,0)</f>
        <v>0</v>
      </c>
      <c r="BG1046" s="187">
        <f>IF(N1046="zákl. přenesená",J1046,0)</f>
        <v>0</v>
      </c>
      <c r="BH1046" s="187">
        <f>IF(N1046="sníž. přenesená",J1046,0)</f>
        <v>0</v>
      </c>
      <c r="BI1046" s="187">
        <f>IF(N1046="nulová",J1046,0)</f>
        <v>0</v>
      </c>
      <c r="BJ1046" s="19" t="s">
        <v>80</v>
      </c>
      <c r="BK1046" s="187">
        <f>ROUND(I1046*H1046,2)</f>
        <v>0</v>
      </c>
      <c r="BL1046" s="19" t="s">
        <v>139</v>
      </c>
      <c r="BM1046" s="186" t="s">
        <v>900</v>
      </c>
    </row>
    <row r="1047" spans="1:65" s="2" customFormat="1" ht="11.25">
      <c r="A1047" s="36"/>
      <c r="B1047" s="37"/>
      <c r="C1047" s="38"/>
      <c r="D1047" s="188" t="s">
        <v>141</v>
      </c>
      <c r="E1047" s="38"/>
      <c r="F1047" s="189" t="s">
        <v>901</v>
      </c>
      <c r="G1047" s="38"/>
      <c r="H1047" s="38"/>
      <c r="I1047" s="190"/>
      <c r="J1047" s="38"/>
      <c r="K1047" s="38"/>
      <c r="L1047" s="41"/>
      <c r="M1047" s="191"/>
      <c r="N1047" s="192"/>
      <c r="O1047" s="66"/>
      <c r="P1047" s="66"/>
      <c r="Q1047" s="66"/>
      <c r="R1047" s="66"/>
      <c r="S1047" s="66"/>
      <c r="T1047" s="67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T1047" s="19" t="s">
        <v>141</v>
      </c>
      <c r="AU1047" s="19" t="s">
        <v>82</v>
      </c>
    </row>
    <row r="1048" spans="1:65" s="13" customFormat="1" ht="11.25">
      <c r="B1048" s="193"/>
      <c r="C1048" s="194"/>
      <c r="D1048" s="195" t="s">
        <v>143</v>
      </c>
      <c r="E1048" s="196" t="s">
        <v>19</v>
      </c>
      <c r="F1048" s="197" t="s">
        <v>334</v>
      </c>
      <c r="G1048" s="194"/>
      <c r="H1048" s="196" t="s">
        <v>19</v>
      </c>
      <c r="I1048" s="198"/>
      <c r="J1048" s="194"/>
      <c r="K1048" s="194"/>
      <c r="L1048" s="199"/>
      <c r="M1048" s="200"/>
      <c r="N1048" s="201"/>
      <c r="O1048" s="201"/>
      <c r="P1048" s="201"/>
      <c r="Q1048" s="201"/>
      <c r="R1048" s="201"/>
      <c r="S1048" s="201"/>
      <c r="T1048" s="202"/>
      <c r="AT1048" s="203" t="s">
        <v>143</v>
      </c>
      <c r="AU1048" s="203" t="s">
        <v>82</v>
      </c>
      <c r="AV1048" s="13" t="s">
        <v>80</v>
      </c>
      <c r="AW1048" s="13" t="s">
        <v>34</v>
      </c>
      <c r="AX1048" s="13" t="s">
        <v>72</v>
      </c>
      <c r="AY1048" s="203" t="s">
        <v>132</v>
      </c>
    </row>
    <row r="1049" spans="1:65" s="13" customFormat="1" ht="11.25">
      <c r="B1049" s="193"/>
      <c r="C1049" s="194"/>
      <c r="D1049" s="195" t="s">
        <v>143</v>
      </c>
      <c r="E1049" s="196" t="s">
        <v>19</v>
      </c>
      <c r="F1049" s="197" t="s">
        <v>335</v>
      </c>
      <c r="G1049" s="194"/>
      <c r="H1049" s="196" t="s">
        <v>19</v>
      </c>
      <c r="I1049" s="198"/>
      <c r="J1049" s="194"/>
      <c r="K1049" s="194"/>
      <c r="L1049" s="199"/>
      <c r="M1049" s="200"/>
      <c r="N1049" s="201"/>
      <c r="O1049" s="201"/>
      <c r="P1049" s="201"/>
      <c r="Q1049" s="201"/>
      <c r="R1049" s="201"/>
      <c r="S1049" s="201"/>
      <c r="T1049" s="202"/>
      <c r="AT1049" s="203" t="s">
        <v>143</v>
      </c>
      <c r="AU1049" s="203" t="s">
        <v>82</v>
      </c>
      <c r="AV1049" s="13" t="s">
        <v>80</v>
      </c>
      <c r="AW1049" s="13" t="s">
        <v>34</v>
      </c>
      <c r="AX1049" s="13" t="s">
        <v>72</v>
      </c>
      <c r="AY1049" s="203" t="s">
        <v>132</v>
      </c>
    </row>
    <row r="1050" spans="1:65" s="13" customFormat="1" ht="11.25">
      <c r="B1050" s="193"/>
      <c r="C1050" s="194"/>
      <c r="D1050" s="195" t="s">
        <v>143</v>
      </c>
      <c r="E1050" s="196" t="s">
        <v>19</v>
      </c>
      <c r="F1050" s="197" t="s">
        <v>902</v>
      </c>
      <c r="G1050" s="194"/>
      <c r="H1050" s="196" t="s">
        <v>19</v>
      </c>
      <c r="I1050" s="198"/>
      <c r="J1050" s="194"/>
      <c r="K1050" s="194"/>
      <c r="L1050" s="199"/>
      <c r="M1050" s="200"/>
      <c r="N1050" s="201"/>
      <c r="O1050" s="201"/>
      <c r="P1050" s="201"/>
      <c r="Q1050" s="201"/>
      <c r="R1050" s="201"/>
      <c r="S1050" s="201"/>
      <c r="T1050" s="202"/>
      <c r="AT1050" s="203" t="s">
        <v>143</v>
      </c>
      <c r="AU1050" s="203" t="s">
        <v>82</v>
      </c>
      <c r="AV1050" s="13" t="s">
        <v>80</v>
      </c>
      <c r="AW1050" s="13" t="s">
        <v>34</v>
      </c>
      <c r="AX1050" s="13" t="s">
        <v>72</v>
      </c>
      <c r="AY1050" s="203" t="s">
        <v>132</v>
      </c>
    </row>
    <row r="1051" spans="1:65" s="14" customFormat="1" ht="11.25">
      <c r="B1051" s="204"/>
      <c r="C1051" s="205"/>
      <c r="D1051" s="195" t="s">
        <v>143</v>
      </c>
      <c r="E1051" s="206" t="s">
        <v>19</v>
      </c>
      <c r="F1051" s="207" t="s">
        <v>139</v>
      </c>
      <c r="G1051" s="205"/>
      <c r="H1051" s="208">
        <v>4</v>
      </c>
      <c r="I1051" s="209"/>
      <c r="J1051" s="205"/>
      <c r="K1051" s="205"/>
      <c r="L1051" s="210"/>
      <c r="M1051" s="211"/>
      <c r="N1051" s="212"/>
      <c r="O1051" s="212"/>
      <c r="P1051" s="212"/>
      <c r="Q1051" s="212"/>
      <c r="R1051" s="212"/>
      <c r="S1051" s="212"/>
      <c r="T1051" s="213"/>
      <c r="AT1051" s="214" t="s">
        <v>143</v>
      </c>
      <c r="AU1051" s="214" t="s">
        <v>82</v>
      </c>
      <c r="AV1051" s="14" t="s">
        <v>82</v>
      </c>
      <c r="AW1051" s="14" t="s">
        <v>34</v>
      </c>
      <c r="AX1051" s="14" t="s">
        <v>72</v>
      </c>
      <c r="AY1051" s="214" t="s">
        <v>132</v>
      </c>
    </row>
    <row r="1052" spans="1:65" s="15" customFormat="1" ht="11.25">
      <c r="B1052" s="215"/>
      <c r="C1052" s="216"/>
      <c r="D1052" s="195" t="s">
        <v>143</v>
      </c>
      <c r="E1052" s="217" t="s">
        <v>19</v>
      </c>
      <c r="F1052" s="218" t="s">
        <v>150</v>
      </c>
      <c r="G1052" s="216"/>
      <c r="H1052" s="219">
        <v>4</v>
      </c>
      <c r="I1052" s="220"/>
      <c r="J1052" s="216"/>
      <c r="K1052" s="216"/>
      <c r="L1052" s="221"/>
      <c r="M1052" s="222"/>
      <c r="N1052" s="223"/>
      <c r="O1052" s="223"/>
      <c r="P1052" s="223"/>
      <c r="Q1052" s="223"/>
      <c r="R1052" s="223"/>
      <c r="S1052" s="223"/>
      <c r="T1052" s="224"/>
      <c r="AT1052" s="225" t="s">
        <v>143</v>
      </c>
      <c r="AU1052" s="225" t="s">
        <v>82</v>
      </c>
      <c r="AV1052" s="15" t="s">
        <v>139</v>
      </c>
      <c r="AW1052" s="15" t="s">
        <v>34</v>
      </c>
      <c r="AX1052" s="15" t="s">
        <v>80</v>
      </c>
      <c r="AY1052" s="225" t="s">
        <v>132</v>
      </c>
    </row>
    <row r="1053" spans="1:65" s="2" customFormat="1" ht="16.5" customHeight="1">
      <c r="A1053" s="36"/>
      <c r="B1053" s="37"/>
      <c r="C1053" s="237" t="s">
        <v>903</v>
      </c>
      <c r="D1053" s="237" t="s">
        <v>282</v>
      </c>
      <c r="E1053" s="238" t="s">
        <v>904</v>
      </c>
      <c r="F1053" s="239" t="s">
        <v>905</v>
      </c>
      <c r="G1053" s="240" t="s">
        <v>574</v>
      </c>
      <c r="H1053" s="241">
        <v>4</v>
      </c>
      <c r="I1053" s="242"/>
      <c r="J1053" s="243">
        <f>ROUND(I1053*H1053,2)</f>
        <v>0</v>
      </c>
      <c r="K1053" s="239" t="s">
        <v>138</v>
      </c>
      <c r="L1053" s="244"/>
      <c r="M1053" s="245" t="s">
        <v>19</v>
      </c>
      <c r="N1053" s="246" t="s">
        <v>43</v>
      </c>
      <c r="O1053" s="66"/>
      <c r="P1053" s="184">
        <f>O1053*H1053</f>
        <v>0</v>
      </c>
      <c r="Q1053" s="184">
        <v>1.16E-3</v>
      </c>
      <c r="R1053" s="184">
        <f>Q1053*H1053</f>
        <v>4.64E-3</v>
      </c>
      <c r="S1053" s="184">
        <v>0</v>
      </c>
      <c r="T1053" s="185">
        <f>S1053*H1053</f>
        <v>0</v>
      </c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R1053" s="186" t="s">
        <v>196</v>
      </c>
      <c r="AT1053" s="186" t="s">
        <v>282</v>
      </c>
      <c r="AU1053" s="186" t="s">
        <v>82</v>
      </c>
      <c r="AY1053" s="19" t="s">
        <v>132</v>
      </c>
      <c r="BE1053" s="187">
        <f>IF(N1053="základní",J1053,0)</f>
        <v>0</v>
      </c>
      <c r="BF1053" s="187">
        <f>IF(N1053="snížená",J1053,0)</f>
        <v>0</v>
      </c>
      <c r="BG1053" s="187">
        <f>IF(N1053="zákl. přenesená",J1053,0)</f>
        <v>0</v>
      </c>
      <c r="BH1053" s="187">
        <f>IF(N1053="sníž. přenesená",J1053,0)</f>
        <v>0</v>
      </c>
      <c r="BI1053" s="187">
        <f>IF(N1053="nulová",J1053,0)</f>
        <v>0</v>
      </c>
      <c r="BJ1053" s="19" t="s">
        <v>80</v>
      </c>
      <c r="BK1053" s="187">
        <f>ROUND(I1053*H1053,2)</f>
        <v>0</v>
      </c>
      <c r="BL1053" s="19" t="s">
        <v>139</v>
      </c>
      <c r="BM1053" s="186" t="s">
        <v>906</v>
      </c>
    </row>
    <row r="1054" spans="1:65" s="2" customFormat="1" ht="24.2" customHeight="1">
      <c r="A1054" s="36"/>
      <c r="B1054" s="37"/>
      <c r="C1054" s="175" t="s">
        <v>907</v>
      </c>
      <c r="D1054" s="175" t="s">
        <v>134</v>
      </c>
      <c r="E1054" s="176" t="s">
        <v>908</v>
      </c>
      <c r="F1054" s="177" t="s">
        <v>909</v>
      </c>
      <c r="G1054" s="178" t="s">
        <v>159</v>
      </c>
      <c r="H1054" s="179">
        <v>48</v>
      </c>
      <c r="I1054" s="180"/>
      <c r="J1054" s="181">
        <f>ROUND(I1054*H1054,2)</f>
        <v>0</v>
      </c>
      <c r="K1054" s="177" t="s">
        <v>138</v>
      </c>
      <c r="L1054" s="41"/>
      <c r="M1054" s="182" t="s">
        <v>19</v>
      </c>
      <c r="N1054" s="183" t="s">
        <v>43</v>
      </c>
      <c r="O1054" s="66"/>
      <c r="P1054" s="184">
        <f>O1054*H1054</f>
        <v>0</v>
      </c>
      <c r="Q1054" s="184">
        <v>0</v>
      </c>
      <c r="R1054" s="184">
        <f>Q1054*H1054</f>
        <v>0</v>
      </c>
      <c r="S1054" s="184">
        <v>0</v>
      </c>
      <c r="T1054" s="185">
        <f>S1054*H1054</f>
        <v>0</v>
      </c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R1054" s="186" t="s">
        <v>629</v>
      </c>
      <c r="AT1054" s="186" t="s">
        <v>134</v>
      </c>
      <c r="AU1054" s="186" t="s">
        <v>82</v>
      </c>
      <c r="AY1054" s="19" t="s">
        <v>132</v>
      </c>
      <c r="BE1054" s="187">
        <f>IF(N1054="základní",J1054,0)</f>
        <v>0</v>
      </c>
      <c r="BF1054" s="187">
        <f>IF(N1054="snížená",J1054,0)</f>
        <v>0</v>
      </c>
      <c r="BG1054" s="187">
        <f>IF(N1054="zákl. přenesená",J1054,0)</f>
        <v>0</v>
      </c>
      <c r="BH1054" s="187">
        <f>IF(N1054="sníž. přenesená",J1054,0)</f>
        <v>0</v>
      </c>
      <c r="BI1054" s="187">
        <f>IF(N1054="nulová",J1054,0)</f>
        <v>0</v>
      </c>
      <c r="BJ1054" s="19" t="s">
        <v>80</v>
      </c>
      <c r="BK1054" s="187">
        <f>ROUND(I1054*H1054,2)</f>
        <v>0</v>
      </c>
      <c r="BL1054" s="19" t="s">
        <v>629</v>
      </c>
      <c r="BM1054" s="186" t="s">
        <v>910</v>
      </c>
    </row>
    <row r="1055" spans="1:65" s="2" customFormat="1" ht="11.25">
      <c r="A1055" s="36"/>
      <c r="B1055" s="37"/>
      <c r="C1055" s="38"/>
      <c r="D1055" s="188" t="s">
        <v>141</v>
      </c>
      <c r="E1055" s="38"/>
      <c r="F1055" s="189" t="s">
        <v>911</v>
      </c>
      <c r="G1055" s="38"/>
      <c r="H1055" s="38"/>
      <c r="I1055" s="190"/>
      <c r="J1055" s="38"/>
      <c r="K1055" s="38"/>
      <c r="L1055" s="41"/>
      <c r="M1055" s="191"/>
      <c r="N1055" s="192"/>
      <c r="O1055" s="66"/>
      <c r="P1055" s="66"/>
      <c r="Q1055" s="66"/>
      <c r="R1055" s="66"/>
      <c r="S1055" s="66"/>
      <c r="T1055" s="67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T1055" s="19" t="s">
        <v>141</v>
      </c>
      <c r="AU1055" s="19" t="s">
        <v>82</v>
      </c>
    </row>
    <row r="1056" spans="1:65" s="13" customFormat="1" ht="11.25">
      <c r="B1056" s="193"/>
      <c r="C1056" s="194"/>
      <c r="D1056" s="195" t="s">
        <v>143</v>
      </c>
      <c r="E1056" s="196" t="s">
        <v>19</v>
      </c>
      <c r="F1056" s="197" t="s">
        <v>201</v>
      </c>
      <c r="G1056" s="194"/>
      <c r="H1056" s="196" t="s">
        <v>19</v>
      </c>
      <c r="I1056" s="198"/>
      <c r="J1056" s="194"/>
      <c r="K1056" s="194"/>
      <c r="L1056" s="199"/>
      <c r="M1056" s="200"/>
      <c r="N1056" s="201"/>
      <c r="O1056" s="201"/>
      <c r="P1056" s="201"/>
      <c r="Q1056" s="201"/>
      <c r="R1056" s="201"/>
      <c r="S1056" s="201"/>
      <c r="T1056" s="202"/>
      <c r="AT1056" s="203" t="s">
        <v>143</v>
      </c>
      <c r="AU1056" s="203" t="s">
        <v>82</v>
      </c>
      <c r="AV1056" s="13" t="s">
        <v>80</v>
      </c>
      <c r="AW1056" s="13" t="s">
        <v>34</v>
      </c>
      <c r="AX1056" s="13" t="s">
        <v>72</v>
      </c>
      <c r="AY1056" s="203" t="s">
        <v>132</v>
      </c>
    </row>
    <row r="1057" spans="1:65" s="13" customFormat="1" ht="11.25">
      <c r="B1057" s="193"/>
      <c r="C1057" s="194"/>
      <c r="D1057" s="195" t="s">
        <v>143</v>
      </c>
      <c r="E1057" s="196" t="s">
        <v>19</v>
      </c>
      <c r="F1057" s="197" t="s">
        <v>202</v>
      </c>
      <c r="G1057" s="194"/>
      <c r="H1057" s="196" t="s">
        <v>19</v>
      </c>
      <c r="I1057" s="198"/>
      <c r="J1057" s="194"/>
      <c r="K1057" s="194"/>
      <c r="L1057" s="199"/>
      <c r="M1057" s="200"/>
      <c r="N1057" s="201"/>
      <c r="O1057" s="201"/>
      <c r="P1057" s="201"/>
      <c r="Q1057" s="201"/>
      <c r="R1057" s="201"/>
      <c r="S1057" s="201"/>
      <c r="T1057" s="202"/>
      <c r="AT1057" s="203" t="s">
        <v>143</v>
      </c>
      <c r="AU1057" s="203" t="s">
        <v>82</v>
      </c>
      <c r="AV1057" s="13" t="s">
        <v>80</v>
      </c>
      <c r="AW1057" s="13" t="s">
        <v>34</v>
      </c>
      <c r="AX1057" s="13" t="s">
        <v>72</v>
      </c>
      <c r="AY1057" s="203" t="s">
        <v>132</v>
      </c>
    </row>
    <row r="1058" spans="1:65" s="13" customFormat="1" ht="11.25">
      <c r="B1058" s="193"/>
      <c r="C1058" s="194"/>
      <c r="D1058" s="195" t="s">
        <v>143</v>
      </c>
      <c r="E1058" s="196" t="s">
        <v>19</v>
      </c>
      <c r="F1058" s="197" t="s">
        <v>203</v>
      </c>
      <c r="G1058" s="194"/>
      <c r="H1058" s="196" t="s">
        <v>19</v>
      </c>
      <c r="I1058" s="198"/>
      <c r="J1058" s="194"/>
      <c r="K1058" s="194"/>
      <c r="L1058" s="199"/>
      <c r="M1058" s="200"/>
      <c r="N1058" s="201"/>
      <c r="O1058" s="201"/>
      <c r="P1058" s="201"/>
      <c r="Q1058" s="201"/>
      <c r="R1058" s="201"/>
      <c r="S1058" s="201"/>
      <c r="T1058" s="202"/>
      <c r="AT1058" s="203" t="s">
        <v>143</v>
      </c>
      <c r="AU1058" s="203" t="s">
        <v>82</v>
      </c>
      <c r="AV1058" s="13" t="s">
        <v>80</v>
      </c>
      <c r="AW1058" s="13" t="s">
        <v>34</v>
      </c>
      <c r="AX1058" s="13" t="s">
        <v>72</v>
      </c>
      <c r="AY1058" s="203" t="s">
        <v>132</v>
      </c>
    </row>
    <row r="1059" spans="1:65" s="14" customFormat="1" ht="11.25">
      <c r="B1059" s="204"/>
      <c r="C1059" s="205"/>
      <c r="D1059" s="195" t="s">
        <v>143</v>
      </c>
      <c r="E1059" s="206" t="s">
        <v>19</v>
      </c>
      <c r="F1059" s="207" t="s">
        <v>912</v>
      </c>
      <c r="G1059" s="205"/>
      <c r="H1059" s="208">
        <v>48</v>
      </c>
      <c r="I1059" s="209"/>
      <c r="J1059" s="205"/>
      <c r="K1059" s="205"/>
      <c r="L1059" s="210"/>
      <c r="M1059" s="211"/>
      <c r="N1059" s="212"/>
      <c r="O1059" s="212"/>
      <c r="P1059" s="212"/>
      <c r="Q1059" s="212"/>
      <c r="R1059" s="212"/>
      <c r="S1059" s="212"/>
      <c r="T1059" s="213"/>
      <c r="AT1059" s="214" t="s">
        <v>143</v>
      </c>
      <c r="AU1059" s="214" t="s">
        <v>82</v>
      </c>
      <c r="AV1059" s="14" t="s">
        <v>82</v>
      </c>
      <c r="AW1059" s="14" t="s">
        <v>34</v>
      </c>
      <c r="AX1059" s="14" t="s">
        <v>72</v>
      </c>
      <c r="AY1059" s="214" t="s">
        <v>132</v>
      </c>
    </row>
    <row r="1060" spans="1:65" s="15" customFormat="1" ht="11.25">
      <c r="B1060" s="215"/>
      <c r="C1060" s="216"/>
      <c r="D1060" s="195" t="s">
        <v>143</v>
      </c>
      <c r="E1060" s="217" t="s">
        <v>19</v>
      </c>
      <c r="F1060" s="218" t="s">
        <v>150</v>
      </c>
      <c r="G1060" s="216"/>
      <c r="H1060" s="219">
        <v>48</v>
      </c>
      <c r="I1060" s="220"/>
      <c r="J1060" s="216"/>
      <c r="K1060" s="216"/>
      <c r="L1060" s="221"/>
      <c r="M1060" s="222"/>
      <c r="N1060" s="223"/>
      <c r="O1060" s="223"/>
      <c r="P1060" s="223"/>
      <c r="Q1060" s="223"/>
      <c r="R1060" s="223"/>
      <c r="S1060" s="223"/>
      <c r="T1060" s="224"/>
      <c r="AT1060" s="225" t="s">
        <v>143</v>
      </c>
      <c r="AU1060" s="225" t="s">
        <v>82</v>
      </c>
      <c r="AV1060" s="15" t="s">
        <v>139</v>
      </c>
      <c r="AW1060" s="15" t="s">
        <v>34</v>
      </c>
      <c r="AX1060" s="15" t="s">
        <v>80</v>
      </c>
      <c r="AY1060" s="225" t="s">
        <v>132</v>
      </c>
    </row>
    <row r="1061" spans="1:65" s="2" customFormat="1" ht="16.5" customHeight="1">
      <c r="A1061" s="36"/>
      <c r="B1061" s="37"/>
      <c r="C1061" s="237" t="s">
        <v>913</v>
      </c>
      <c r="D1061" s="237" t="s">
        <v>282</v>
      </c>
      <c r="E1061" s="238" t="s">
        <v>914</v>
      </c>
      <c r="F1061" s="239" t="s">
        <v>915</v>
      </c>
      <c r="G1061" s="240" t="s">
        <v>159</v>
      </c>
      <c r="H1061" s="241">
        <v>48</v>
      </c>
      <c r="I1061" s="242"/>
      <c r="J1061" s="243">
        <f>ROUND(I1061*H1061,2)</f>
        <v>0</v>
      </c>
      <c r="K1061" s="239" t="s">
        <v>138</v>
      </c>
      <c r="L1061" s="244"/>
      <c r="M1061" s="245" t="s">
        <v>19</v>
      </c>
      <c r="N1061" s="246" t="s">
        <v>43</v>
      </c>
      <c r="O1061" s="66"/>
      <c r="P1061" s="184">
        <f>O1061*H1061</f>
        <v>0</v>
      </c>
      <c r="Q1061" s="184">
        <v>9.7000000000000003E-2</v>
      </c>
      <c r="R1061" s="184">
        <f>Q1061*H1061</f>
        <v>4.6560000000000006</v>
      </c>
      <c r="S1061" s="184">
        <v>0</v>
      </c>
      <c r="T1061" s="185">
        <f>S1061*H1061</f>
        <v>0</v>
      </c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R1061" s="186" t="s">
        <v>916</v>
      </c>
      <c r="AT1061" s="186" t="s">
        <v>282</v>
      </c>
      <c r="AU1061" s="186" t="s">
        <v>82</v>
      </c>
      <c r="AY1061" s="19" t="s">
        <v>132</v>
      </c>
      <c r="BE1061" s="187">
        <f>IF(N1061="základní",J1061,0)</f>
        <v>0</v>
      </c>
      <c r="BF1061" s="187">
        <f>IF(N1061="snížená",J1061,0)</f>
        <v>0</v>
      </c>
      <c r="BG1061" s="187">
        <f>IF(N1061="zákl. přenesená",J1061,0)</f>
        <v>0</v>
      </c>
      <c r="BH1061" s="187">
        <f>IF(N1061="sníž. přenesená",J1061,0)</f>
        <v>0</v>
      </c>
      <c r="BI1061" s="187">
        <f>IF(N1061="nulová",J1061,0)</f>
        <v>0</v>
      </c>
      <c r="BJ1061" s="19" t="s">
        <v>80</v>
      </c>
      <c r="BK1061" s="187">
        <f>ROUND(I1061*H1061,2)</f>
        <v>0</v>
      </c>
      <c r="BL1061" s="19" t="s">
        <v>916</v>
      </c>
      <c r="BM1061" s="186" t="s">
        <v>917</v>
      </c>
    </row>
    <row r="1062" spans="1:65" s="2" customFormat="1" ht="16.5" customHeight="1">
      <c r="A1062" s="36"/>
      <c r="B1062" s="37"/>
      <c r="C1062" s="237" t="s">
        <v>918</v>
      </c>
      <c r="D1062" s="237" t="s">
        <v>282</v>
      </c>
      <c r="E1062" s="238" t="s">
        <v>919</v>
      </c>
      <c r="F1062" s="239" t="s">
        <v>920</v>
      </c>
      <c r="G1062" s="240" t="s">
        <v>574</v>
      </c>
      <c r="H1062" s="241">
        <v>96</v>
      </c>
      <c r="I1062" s="242"/>
      <c r="J1062" s="243">
        <f>ROUND(I1062*H1062,2)</f>
        <v>0</v>
      </c>
      <c r="K1062" s="239" t="s">
        <v>138</v>
      </c>
      <c r="L1062" s="244"/>
      <c r="M1062" s="245" t="s">
        <v>19</v>
      </c>
      <c r="N1062" s="246" t="s">
        <v>43</v>
      </c>
      <c r="O1062" s="66"/>
      <c r="P1062" s="184">
        <f>O1062*H1062</f>
        <v>0</v>
      </c>
      <c r="Q1062" s="184">
        <v>1.6E-2</v>
      </c>
      <c r="R1062" s="184">
        <f>Q1062*H1062</f>
        <v>1.536</v>
      </c>
      <c r="S1062" s="184">
        <v>0</v>
      </c>
      <c r="T1062" s="185">
        <f>S1062*H1062</f>
        <v>0</v>
      </c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R1062" s="186" t="s">
        <v>916</v>
      </c>
      <c r="AT1062" s="186" t="s">
        <v>282</v>
      </c>
      <c r="AU1062" s="186" t="s">
        <v>82</v>
      </c>
      <c r="AY1062" s="19" t="s">
        <v>132</v>
      </c>
      <c r="BE1062" s="187">
        <f>IF(N1062="základní",J1062,0)</f>
        <v>0</v>
      </c>
      <c r="BF1062" s="187">
        <f>IF(N1062="snížená",J1062,0)</f>
        <v>0</v>
      </c>
      <c r="BG1062" s="187">
        <f>IF(N1062="zákl. přenesená",J1062,0)</f>
        <v>0</v>
      </c>
      <c r="BH1062" s="187">
        <f>IF(N1062="sníž. přenesená",J1062,0)</f>
        <v>0</v>
      </c>
      <c r="BI1062" s="187">
        <f>IF(N1062="nulová",J1062,0)</f>
        <v>0</v>
      </c>
      <c r="BJ1062" s="19" t="s">
        <v>80</v>
      </c>
      <c r="BK1062" s="187">
        <f>ROUND(I1062*H1062,2)</f>
        <v>0</v>
      </c>
      <c r="BL1062" s="19" t="s">
        <v>916</v>
      </c>
      <c r="BM1062" s="186" t="s">
        <v>921</v>
      </c>
    </row>
    <row r="1063" spans="1:65" s="14" customFormat="1" ht="11.25">
      <c r="B1063" s="204"/>
      <c r="C1063" s="205"/>
      <c r="D1063" s="195" t="s">
        <v>143</v>
      </c>
      <c r="E1063" s="206" t="s">
        <v>19</v>
      </c>
      <c r="F1063" s="207" t="s">
        <v>922</v>
      </c>
      <c r="G1063" s="205"/>
      <c r="H1063" s="208">
        <v>96</v>
      </c>
      <c r="I1063" s="209"/>
      <c r="J1063" s="205"/>
      <c r="K1063" s="205"/>
      <c r="L1063" s="210"/>
      <c r="M1063" s="211"/>
      <c r="N1063" s="212"/>
      <c r="O1063" s="212"/>
      <c r="P1063" s="212"/>
      <c r="Q1063" s="212"/>
      <c r="R1063" s="212"/>
      <c r="S1063" s="212"/>
      <c r="T1063" s="213"/>
      <c r="AT1063" s="214" t="s">
        <v>143</v>
      </c>
      <c r="AU1063" s="214" t="s">
        <v>82</v>
      </c>
      <c r="AV1063" s="14" t="s">
        <v>82</v>
      </c>
      <c r="AW1063" s="14" t="s">
        <v>34</v>
      </c>
      <c r="AX1063" s="14" t="s">
        <v>72</v>
      </c>
      <c r="AY1063" s="214" t="s">
        <v>132</v>
      </c>
    </row>
    <row r="1064" spans="1:65" s="15" customFormat="1" ht="11.25">
      <c r="B1064" s="215"/>
      <c r="C1064" s="216"/>
      <c r="D1064" s="195" t="s">
        <v>143</v>
      </c>
      <c r="E1064" s="217" t="s">
        <v>19</v>
      </c>
      <c r="F1064" s="218" t="s">
        <v>150</v>
      </c>
      <c r="G1064" s="216"/>
      <c r="H1064" s="219">
        <v>96</v>
      </c>
      <c r="I1064" s="220"/>
      <c r="J1064" s="216"/>
      <c r="K1064" s="216"/>
      <c r="L1064" s="221"/>
      <c r="M1064" s="222"/>
      <c r="N1064" s="223"/>
      <c r="O1064" s="223"/>
      <c r="P1064" s="223"/>
      <c r="Q1064" s="223"/>
      <c r="R1064" s="223"/>
      <c r="S1064" s="223"/>
      <c r="T1064" s="224"/>
      <c r="AT1064" s="225" t="s">
        <v>143</v>
      </c>
      <c r="AU1064" s="225" t="s">
        <v>82</v>
      </c>
      <c r="AV1064" s="15" t="s">
        <v>139</v>
      </c>
      <c r="AW1064" s="15" t="s">
        <v>34</v>
      </c>
      <c r="AX1064" s="15" t="s">
        <v>80</v>
      </c>
      <c r="AY1064" s="225" t="s">
        <v>132</v>
      </c>
    </row>
    <row r="1065" spans="1:65" s="2" customFormat="1" ht="24.2" customHeight="1">
      <c r="A1065" s="36"/>
      <c r="B1065" s="37"/>
      <c r="C1065" s="175" t="s">
        <v>923</v>
      </c>
      <c r="D1065" s="175" t="s">
        <v>134</v>
      </c>
      <c r="E1065" s="176" t="s">
        <v>924</v>
      </c>
      <c r="F1065" s="177" t="s">
        <v>925</v>
      </c>
      <c r="G1065" s="178" t="s">
        <v>159</v>
      </c>
      <c r="H1065" s="179">
        <v>0.6</v>
      </c>
      <c r="I1065" s="180"/>
      <c r="J1065" s="181">
        <f>ROUND(I1065*H1065,2)</f>
        <v>0</v>
      </c>
      <c r="K1065" s="177" t="s">
        <v>138</v>
      </c>
      <c r="L1065" s="41"/>
      <c r="M1065" s="182" t="s">
        <v>19</v>
      </c>
      <c r="N1065" s="183" t="s">
        <v>43</v>
      </c>
      <c r="O1065" s="66"/>
      <c r="P1065" s="184">
        <f>O1065*H1065</f>
        <v>0</v>
      </c>
      <c r="Q1065" s="184">
        <v>7.5799999999999999E-4</v>
      </c>
      <c r="R1065" s="184">
        <f>Q1065*H1065</f>
        <v>4.548E-4</v>
      </c>
      <c r="S1065" s="184">
        <v>2.0999999999999999E-3</v>
      </c>
      <c r="T1065" s="185">
        <f>S1065*H1065</f>
        <v>1.2599999999999998E-3</v>
      </c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R1065" s="186" t="s">
        <v>139</v>
      </c>
      <c r="AT1065" s="186" t="s">
        <v>134</v>
      </c>
      <c r="AU1065" s="186" t="s">
        <v>82</v>
      </c>
      <c r="AY1065" s="19" t="s">
        <v>132</v>
      </c>
      <c r="BE1065" s="187">
        <f>IF(N1065="základní",J1065,0)</f>
        <v>0</v>
      </c>
      <c r="BF1065" s="187">
        <f>IF(N1065="snížená",J1065,0)</f>
        <v>0</v>
      </c>
      <c r="BG1065" s="187">
        <f>IF(N1065="zákl. přenesená",J1065,0)</f>
        <v>0</v>
      </c>
      <c r="BH1065" s="187">
        <f>IF(N1065="sníž. přenesená",J1065,0)</f>
        <v>0</v>
      </c>
      <c r="BI1065" s="187">
        <f>IF(N1065="nulová",J1065,0)</f>
        <v>0</v>
      </c>
      <c r="BJ1065" s="19" t="s">
        <v>80</v>
      </c>
      <c r="BK1065" s="187">
        <f>ROUND(I1065*H1065,2)</f>
        <v>0</v>
      </c>
      <c r="BL1065" s="19" t="s">
        <v>139</v>
      </c>
      <c r="BM1065" s="186" t="s">
        <v>926</v>
      </c>
    </row>
    <row r="1066" spans="1:65" s="2" customFormat="1" ht="11.25">
      <c r="A1066" s="36"/>
      <c r="B1066" s="37"/>
      <c r="C1066" s="38"/>
      <c r="D1066" s="188" t="s">
        <v>141</v>
      </c>
      <c r="E1066" s="38"/>
      <c r="F1066" s="189" t="s">
        <v>927</v>
      </c>
      <c r="G1066" s="38"/>
      <c r="H1066" s="38"/>
      <c r="I1066" s="190"/>
      <c r="J1066" s="38"/>
      <c r="K1066" s="38"/>
      <c r="L1066" s="41"/>
      <c r="M1066" s="191"/>
      <c r="N1066" s="192"/>
      <c r="O1066" s="66"/>
      <c r="P1066" s="66"/>
      <c r="Q1066" s="66"/>
      <c r="R1066" s="66"/>
      <c r="S1066" s="66"/>
      <c r="T1066" s="67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T1066" s="19" t="s">
        <v>141</v>
      </c>
      <c r="AU1066" s="19" t="s">
        <v>82</v>
      </c>
    </row>
    <row r="1067" spans="1:65" s="13" customFormat="1" ht="11.25">
      <c r="B1067" s="193"/>
      <c r="C1067" s="194"/>
      <c r="D1067" s="195" t="s">
        <v>143</v>
      </c>
      <c r="E1067" s="196" t="s">
        <v>19</v>
      </c>
      <c r="F1067" s="197" t="s">
        <v>928</v>
      </c>
      <c r="G1067" s="194"/>
      <c r="H1067" s="196" t="s">
        <v>19</v>
      </c>
      <c r="I1067" s="198"/>
      <c r="J1067" s="194"/>
      <c r="K1067" s="194"/>
      <c r="L1067" s="199"/>
      <c r="M1067" s="200"/>
      <c r="N1067" s="201"/>
      <c r="O1067" s="201"/>
      <c r="P1067" s="201"/>
      <c r="Q1067" s="201"/>
      <c r="R1067" s="201"/>
      <c r="S1067" s="201"/>
      <c r="T1067" s="202"/>
      <c r="AT1067" s="203" t="s">
        <v>143</v>
      </c>
      <c r="AU1067" s="203" t="s">
        <v>82</v>
      </c>
      <c r="AV1067" s="13" t="s">
        <v>80</v>
      </c>
      <c r="AW1067" s="13" t="s">
        <v>34</v>
      </c>
      <c r="AX1067" s="13" t="s">
        <v>72</v>
      </c>
      <c r="AY1067" s="203" t="s">
        <v>132</v>
      </c>
    </row>
    <row r="1068" spans="1:65" s="13" customFormat="1" ht="11.25">
      <c r="B1068" s="193"/>
      <c r="C1068" s="194"/>
      <c r="D1068" s="195" t="s">
        <v>143</v>
      </c>
      <c r="E1068" s="196" t="s">
        <v>19</v>
      </c>
      <c r="F1068" s="197" t="s">
        <v>395</v>
      </c>
      <c r="G1068" s="194"/>
      <c r="H1068" s="196" t="s">
        <v>19</v>
      </c>
      <c r="I1068" s="198"/>
      <c r="J1068" s="194"/>
      <c r="K1068" s="194"/>
      <c r="L1068" s="199"/>
      <c r="M1068" s="200"/>
      <c r="N1068" s="201"/>
      <c r="O1068" s="201"/>
      <c r="P1068" s="201"/>
      <c r="Q1068" s="201"/>
      <c r="R1068" s="201"/>
      <c r="S1068" s="201"/>
      <c r="T1068" s="202"/>
      <c r="AT1068" s="203" t="s">
        <v>143</v>
      </c>
      <c r="AU1068" s="203" t="s">
        <v>82</v>
      </c>
      <c r="AV1068" s="13" t="s">
        <v>80</v>
      </c>
      <c r="AW1068" s="13" t="s">
        <v>34</v>
      </c>
      <c r="AX1068" s="13" t="s">
        <v>72</v>
      </c>
      <c r="AY1068" s="203" t="s">
        <v>132</v>
      </c>
    </row>
    <row r="1069" spans="1:65" s="14" customFormat="1" ht="11.25">
      <c r="B1069" s="204"/>
      <c r="C1069" s="205"/>
      <c r="D1069" s="195" t="s">
        <v>143</v>
      </c>
      <c r="E1069" s="206" t="s">
        <v>19</v>
      </c>
      <c r="F1069" s="207" t="s">
        <v>929</v>
      </c>
      <c r="G1069" s="205"/>
      <c r="H1069" s="208">
        <v>0.6</v>
      </c>
      <c r="I1069" s="209"/>
      <c r="J1069" s="205"/>
      <c r="K1069" s="205"/>
      <c r="L1069" s="210"/>
      <c r="M1069" s="211"/>
      <c r="N1069" s="212"/>
      <c r="O1069" s="212"/>
      <c r="P1069" s="212"/>
      <c r="Q1069" s="212"/>
      <c r="R1069" s="212"/>
      <c r="S1069" s="212"/>
      <c r="T1069" s="213"/>
      <c r="AT1069" s="214" t="s">
        <v>143</v>
      </c>
      <c r="AU1069" s="214" t="s">
        <v>82</v>
      </c>
      <c r="AV1069" s="14" t="s">
        <v>82</v>
      </c>
      <c r="AW1069" s="14" t="s">
        <v>34</v>
      </c>
      <c r="AX1069" s="14" t="s">
        <v>72</v>
      </c>
      <c r="AY1069" s="214" t="s">
        <v>132</v>
      </c>
    </row>
    <row r="1070" spans="1:65" s="15" customFormat="1" ht="11.25">
      <c r="B1070" s="215"/>
      <c r="C1070" s="216"/>
      <c r="D1070" s="195" t="s">
        <v>143</v>
      </c>
      <c r="E1070" s="217" t="s">
        <v>19</v>
      </c>
      <c r="F1070" s="218" t="s">
        <v>150</v>
      </c>
      <c r="G1070" s="216"/>
      <c r="H1070" s="219">
        <v>0.6</v>
      </c>
      <c r="I1070" s="220"/>
      <c r="J1070" s="216"/>
      <c r="K1070" s="216"/>
      <c r="L1070" s="221"/>
      <c r="M1070" s="222"/>
      <c r="N1070" s="223"/>
      <c r="O1070" s="223"/>
      <c r="P1070" s="223"/>
      <c r="Q1070" s="223"/>
      <c r="R1070" s="223"/>
      <c r="S1070" s="223"/>
      <c r="T1070" s="224"/>
      <c r="AT1070" s="225" t="s">
        <v>143</v>
      </c>
      <c r="AU1070" s="225" t="s">
        <v>82</v>
      </c>
      <c r="AV1070" s="15" t="s">
        <v>139</v>
      </c>
      <c r="AW1070" s="15" t="s">
        <v>34</v>
      </c>
      <c r="AX1070" s="15" t="s">
        <v>80</v>
      </c>
      <c r="AY1070" s="225" t="s">
        <v>132</v>
      </c>
    </row>
    <row r="1071" spans="1:65" s="2" customFormat="1" ht="24.2" customHeight="1">
      <c r="A1071" s="36"/>
      <c r="B1071" s="37"/>
      <c r="C1071" s="175" t="s">
        <v>930</v>
      </c>
      <c r="D1071" s="175" t="s">
        <v>134</v>
      </c>
      <c r="E1071" s="176" t="s">
        <v>931</v>
      </c>
      <c r="F1071" s="177" t="s">
        <v>932</v>
      </c>
      <c r="G1071" s="178" t="s">
        <v>159</v>
      </c>
      <c r="H1071" s="179">
        <v>1.8</v>
      </c>
      <c r="I1071" s="180"/>
      <c r="J1071" s="181">
        <f>ROUND(I1071*H1071,2)</f>
        <v>0</v>
      </c>
      <c r="K1071" s="177" t="s">
        <v>138</v>
      </c>
      <c r="L1071" s="41"/>
      <c r="M1071" s="182" t="s">
        <v>19</v>
      </c>
      <c r="N1071" s="183" t="s">
        <v>43</v>
      </c>
      <c r="O1071" s="66"/>
      <c r="P1071" s="184">
        <f>O1071*H1071</f>
        <v>0</v>
      </c>
      <c r="Q1071" s="184">
        <v>9.0700000000000004E-4</v>
      </c>
      <c r="R1071" s="184">
        <f>Q1071*H1071</f>
        <v>1.6326000000000001E-3</v>
      </c>
      <c r="S1071" s="184">
        <v>2.8E-3</v>
      </c>
      <c r="T1071" s="185">
        <f>S1071*H1071</f>
        <v>5.0400000000000002E-3</v>
      </c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R1071" s="186" t="s">
        <v>139</v>
      </c>
      <c r="AT1071" s="186" t="s">
        <v>134</v>
      </c>
      <c r="AU1071" s="186" t="s">
        <v>82</v>
      </c>
      <c r="AY1071" s="19" t="s">
        <v>132</v>
      </c>
      <c r="BE1071" s="187">
        <f>IF(N1071="základní",J1071,0)</f>
        <v>0</v>
      </c>
      <c r="BF1071" s="187">
        <f>IF(N1071="snížená",J1071,0)</f>
        <v>0</v>
      </c>
      <c r="BG1071" s="187">
        <f>IF(N1071="zákl. přenesená",J1071,0)</f>
        <v>0</v>
      </c>
      <c r="BH1071" s="187">
        <f>IF(N1071="sníž. přenesená",J1071,0)</f>
        <v>0</v>
      </c>
      <c r="BI1071" s="187">
        <f>IF(N1071="nulová",J1071,0)</f>
        <v>0</v>
      </c>
      <c r="BJ1071" s="19" t="s">
        <v>80</v>
      </c>
      <c r="BK1071" s="187">
        <f>ROUND(I1071*H1071,2)</f>
        <v>0</v>
      </c>
      <c r="BL1071" s="19" t="s">
        <v>139</v>
      </c>
      <c r="BM1071" s="186" t="s">
        <v>933</v>
      </c>
    </row>
    <row r="1072" spans="1:65" s="2" customFormat="1" ht="11.25">
      <c r="A1072" s="36"/>
      <c r="B1072" s="37"/>
      <c r="C1072" s="38"/>
      <c r="D1072" s="188" t="s">
        <v>141</v>
      </c>
      <c r="E1072" s="38"/>
      <c r="F1072" s="189" t="s">
        <v>934</v>
      </c>
      <c r="G1072" s="38"/>
      <c r="H1072" s="38"/>
      <c r="I1072" s="190"/>
      <c r="J1072" s="38"/>
      <c r="K1072" s="38"/>
      <c r="L1072" s="41"/>
      <c r="M1072" s="191"/>
      <c r="N1072" s="192"/>
      <c r="O1072" s="66"/>
      <c r="P1072" s="66"/>
      <c r="Q1072" s="66"/>
      <c r="R1072" s="66"/>
      <c r="S1072" s="66"/>
      <c r="T1072" s="67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T1072" s="19" t="s">
        <v>141</v>
      </c>
      <c r="AU1072" s="19" t="s">
        <v>82</v>
      </c>
    </row>
    <row r="1073" spans="1:65" s="13" customFormat="1" ht="11.25">
      <c r="B1073" s="193"/>
      <c r="C1073" s="194"/>
      <c r="D1073" s="195" t="s">
        <v>143</v>
      </c>
      <c r="E1073" s="196" t="s">
        <v>19</v>
      </c>
      <c r="F1073" s="197" t="s">
        <v>935</v>
      </c>
      <c r="G1073" s="194"/>
      <c r="H1073" s="196" t="s">
        <v>19</v>
      </c>
      <c r="I1073" s="198"/>
      <c r="J1073" s="194"/>
      <c r="K1073" s="194"/>
      <c r="L1073" s="199"/>
      <c r="M1073" s="200"/>
      <c r="N1073" s="201"/>
      <c r="O1073" s="201"/>
      <c r="P1073" s="201"/>
      <c r="Q1073" s="201"/>
      <c r="R1073" s="201"/>
      <c r="S1073" s="201"/>
      <c r="T1073" s="202"/>
      <c r="AT1073" s="203" t="s">
        <v>143</v>
      </c>
      <c r="AU1073" s="203" t="s">
        <v>82</v>
      </c>
      <c r="AV1073" s="13" t="s">
        <v>80</v>
      </c>
      <c r="AW1073" s="13" t="s">
        <v>34</v>
      </c>
      <c r="AX1073" s="13" t="s">
        <v>72</v>
      </c>
      <c r="AY1073" s="203" t="s">
        <v>132</v>
      </c>
    </row>
    <row r="1074" spans="1:65" s="14" customFormat="1" ht="11.25">
      <c r="B1074" s="204"/>
      <c r="C1074" s="205"/>
      <c r="D1074" s="195" t="s">
        <v>143</v>
      </c>
      <c r="E1074" s="206" t="s">
        <v>19</v>
      </c>
      <c r="F1074" s="207" t="s">
        <v>936</v>
      </c>
      <c r="G1074" s="205"/>
      <c r="H1074" s="208">
        <v>0.9</v>
      </c>
      <c r="I1074" s="209"/>
      <c r="J1074" s="205"/>
      <c r="K1074" s="205"/>
      <c r="L1074" s="210"/>
      <c r="M1074" s="211"/>
      <c r="N1074" s="212"/>
      <c r="O1074" s="212"/>
      <c r="P1074" s="212"/>
      <c r="Q1074" s="212"/>
      <c r="R1074" s="212"/>
      <c r="S1074" s="212"/>
      <c r="T1074" s="213"/>
      <c r="AT1074" s="214" t="s">
        <v>143</v>
      </c>
      <c r="AU1074" s="214" t="s">
        <v>82</v>
      </c>
      <c r="AV1074" s="14" t="s">
        <v>82</v>
      </c>
      <c r="AW1074" s="14" t="s">
        <v>34</v>
      </c>
      <c r="AX1074" s="14" t="s">
        <v>72</v>
      </c>
      <c r="AY1074" s="214" t="s">
        <v>132</v>
      </c>
    </row>
    <row r="1075" spans="1:65" s="13" customFormat="1" ht="11.25">
      <c r="B1075" s="193"/>
      <c r="C1075" s="194"/>
      <c r="D1075" s="195" t="s">
        <v>143</v>
      </c>
      <c r="E1075" s="196" t="s">
        <v>19</v>
      </c>
      <c r="F1075" s="197" t="s">
        <v>928</v>
      </c>
      <c r="G1075" s="194"/>
      <c r="H1075" s="196" t="s">
        <v>19</v>
      </c>
      <c r="I1075" s="198"/>
      <c r="J1075" s="194"/>
      <c r="K1075" s="194"/>
      <c r="L1075" s="199"/>
      <c r="M1075" s="200"/>
      <c r="N1075" s="201"/>
      <c r="O1075" s="201"/>
      <c r="P1075" s="201"/>
      <c r="Q1075" s="201"/>
      <c r="R1075" s="201"/>
      <c r="S1075" s="201"/>
      <c r="T1075" s="202"/>
      <c r="AT1075" s="203" t="s">
        <v>143</v>
      </c>
      <c r="AU1075" s="203" t="s">
        <v>82</v>
      </c>
      <c r="AV1075" s="13" t="s">
        <v>80</v>
      </c>
      <c r="AW1075" s="13" t="s">
        <v>34</v>
      </c>
      <c r="AX1075" s="13" t="s">
        <v>72</v>
      </c>
      <c r="AY1075" s="203" t="s">
        <v>132</v>
      </c>
    </row>
    <row r="1076" spans="1:65" s="13" customFormat="1" ht="11.25">
      <c r="B1076" s="193"/>
      <c r="C1076" s="194"/>
      <c r="D1076" s="195" t="s">
        <v>143</v>
      </c>
      <c r="E1076" s="196" t="s">
        <v>19</v>
      </c>
      <c r="F1076" s="197" t="s">
        <v>395</v>
      </c>
      <c r="G1076" s="194"/>
      <c r="H1076" s="196" t="s">
        <v>19</v>
      </c>
      <c r="I1076" s="198"/>
      <c r="J1076" s="194"/>
      <c r="K1076" s="194"/>
      <c r="L1076" s="199"/>
      <c r="M1076" s="200"/>
      <c r="N1076" s="201"/>
      <c r="O1076" s="201"/>
      <c r="P1076" s="201"/>
      <c r="Q1076" s="201"/>
      <c r="R1076" s="201"/>
      <c r="S1076" s="201"/>
      <c r="T1076" s="202"/>
      <c r="AT1076" s="203" t="s">
        <v>143</v>
      </c>
      <c r="AU1076" s="203" t="s">
        <v>82</v>
      </c>
      <c r="AV1076" s="13" t="s">
        <v>80</v>
      </c>
      <c r="AW1076" s="13" t="s">
        <v>34</v>
      </c>
      <c r="AX1076" s="13" t="s">
        <v>72</v>
      </c>
      <c r="AY1076" s="203" t="s">
        <v>132</v>
      </c>
    </row>
    <row r="1077" spans="1:65" s="14" customFormat="1" ht="11.25">
      <c r="B1077" s="204"/>
      <c r="C1077" s="205"/>
      <c r="D1077" s="195" t="s">
        <v>143</v>
      </c>
      <c r="E1077" s="206" t="s">
        <v>19</v>
      </c>
      <c r="F1077" s="207" t="s">
        <v>937</v>
      </c>
      <c r="G1077" s="205"/>
      <c r="H1077" s="208">
        <v>0.9</v>
      </c>
      <c r="I1077" s="209"/>
      <c r="J1077" s="205"/>
      <c r="K1077" s="205"/>
      <c r="L1077" s="210"/>
      <c r="M1077" s="211"/>
      <c r="N1077" s="212"/>
      <c r="O1077" s="212"/>
      <c r="P1077" s="212"/>
      <c r="Q1077" s="212"/>
      <c r="R1077" s="212"/>
      <c r="S1077" s="212"/>
      <c r="T1077" s="213"/>
      <c r="AT1077" s="214" t="s">
        <v>143</v>
      </c>
      <c r="AU1077" s="214" t="s">
        <v>82</v>
      </c>
      <c r="AV1077" s="14" t="s">
        <v>82</v>
      </c>
      <c r="AW1077" s="14" t="s">
        <v>34</v>
      </c>
      <c r="AX1077" s="14" t="s">
        <v>72</v>
      </c>
      <c r="AY1077" s="214" t="s">
        <v>132</v>
      </c>
    </row>
    <row r="1078" spans="1:65" s="15" customFormat="1" ht="11.25">
      <c r="B1078" s="215"/>
      <c r="C1078" s="216"/>
      <c r="D1078" s="195" t="s">
        <v>143</v>
      </c>
      <c r="E1078" s="217" t="s">
        <v>19</v>
      </c>
      <c r="F1078" s="218" t="s">
        <v>150</v>
      </c>
      <c r="G1078" s="216"/>
      <c r="H1078" s="219">
        <v>1.8</v>
      </c>
      <c r="I1078" s="220"/>
      <c r="J1078" s="216"/>
      <c r="K1078" s="216"/>
      <c r="L1078" s="221"/>
      <c r="M1078" s="222"/>
      <c r="N1078" s="223"/>
      <c r="O1078" s="223"/>
      <c r="P1078" s="223"/>
      <c r="Q1078" s="223"/>
      <c r="R1078" s="223"/>
      <c r="S1078" s="223"/>
      <c r="T1078" s="224"/>
      <c r="AT1078" s="225" t="s">
        <v>143</v>
      </c>
      <c r="AU1078" s="225" t="s">
        <v>82</v>
      </c>
      <c r="AV1078" s="15" t="s">
        <v>139</v>
      </c>
      <c r="AW1078" s="15" t="s">
        <v>34</v>
      </c>
      <c r="AX1078" s="15" t="s">
        <v>80</v>
      </c>
      <c r="AY1078" s="225" t="s">
        <v>132</v>
      </c>
    </row>
    <row r="1079" spans="1:65" s="2" customFormat="1" ht="24.2" customHeight="1">
      <c r="A1079" s="36"/>
      <c r="B1079" s="37"/>
      <c r="C1079" s="175" t="s">
        <v>938</v>
      </c>
      <c r="D1079" s="175" t="s">
        <v>134</v>
      </c>
      <c r="E1079" s="176" t="s">
        <v>939</v>
      </c>
      <c r="F1079" s="177" t="s">
        <v>940</v>
      </c>
      <c r="G1079" s="178" t="s">
        <v>159</v>
      </c>
      <c r="H1079" s="179">
        <v>0.75</v>
      </c>
      <c r="I1079" s="180"/>
      <c r="J1079" s="181">
        <f>ROUND(I1079*H1079,2)</f>
        <v>0</v>
      </c>
      <c r="K1079" s="177" t="s">
        <v>138</v>
      </c>
      <c r="L1079" s="41"/>
      <c r="M1079" s="182" t="s">
        <v>19</v>
      </c>
      <c r="N1079" s="183" t="s">
        <v>43</v>
      </c>
      <c r="O1079" s="66"/>
      <c r="P1079" s="184">
        <f>O1079*H1079</f>
        <v>0</v>
      </c>
      <c r="Q1079" s="184">
        <v>9.7199999999999999E-4</v>
      </c>
      <c r="R1079" s="184">
        <f>Q1079*H1079</f>
        <v>7.2900000000000005E-4</v>
      </c>
      <c r="S1079" s="184">
        <v>4.3E-3</v>
      </c>
      <c r="T1079" s="185">
        <f>S1079*H1079</f>
        <v>3.225E-3</v>
      </c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R1079" s="186" t="s">
        <v>139</v>
      </c>
      <c r="AT1079" s="186" t="s">
        <v>134</v>
      </c>
      <c r="AU1079" s="186" t="s">
        <v>82</v>
      </c>
      <c r="AY1079" s="19" t="s">
        <v>132</v>
      </c>
      <c r="BE1079" s="187">
        <f>IF(N1079="základní",J1079,0)</f>
        <v>0</v>
      </c>
      <c r="BF1079" s="187">
        <f>IF(N1079="snížená",J1079,0)</f>
        <v>0</v>
      </c>
      <c r="BG1079" s="187">
        <f>IF(N1079="zákl. přenesená",J1079,0)</f>
        <v>0</v>
      </c>
      <c r="BH1079" s="187">
        <f>IF(N1079="sníž. přenesená",J1079,0)</f>
        <v>0</v>
      </c>
      <c r="BI1079" s="187">
        <f>IF(N1079="nulová",J1079,0)</f>
        <v>0</v>
      </c>
      <c r="BJ1079" s="19" t="s">
        <v>80</v>
      </c>
      <c r="BK1079" s="187">
        <f>ROUND(I1079*H1079,2)</f>
        <v>0</v>
      </c>
      <c r="BL1079" s="19" t="s">
        <v>139</v>
      </c>
      <c r="BM1079" s="186" t="s">
        <v>941</v>
      </c>
    </row>
    <row r="1080" spans="1:65" s="2" customFormat="1" ht="11.25">
      <c r="A1080" s="36"/>
      <c r="B1080" s="37"/>
      <c r="C1080" s="38"/>
      <c r="D1080" s="188" t="s">
        <v>141</v>
      </c>
      <c r="E1080" s="38"/>
      <c r="F1080" s="189" t="s">
        <v>942</v>
      </c>
      <c r="G1080" s="38"/>
      <c r="H1080" s="38"/>
      <c r="I1080" s="190"/>
      <c r="J1080" s="38"/>
      <c r="K1080" s="38"/>
      <c r="L1080" s="41"/>
      <c r="M1080" s="191"/>
      <c r="N1080" s="192"/>
      <c r="O1080" s="66"/>
      <c r="P1080" s="66"/>
      <c r="Q1080" s="66"/>
      <c r="R1080" s="66"/>
      <c r="S1080" s="66"/>
      <c r="T1080" s="67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T1080" s="19" t="s">
        <v>141</v>
      </c>
      <c r="AU1080" s="19" t="s">
        <v>82</v>
      </c>
    </row>
    <row r="1081" spans="1:65" s="13" customFormat="1" ht="11.25">
      <c r="B1081" s="193"/>
      <c r="C1081" s="194"/>
      <c r="D1081" s="195" t="s">
        <v>143</v>
      </c>
      <c r="E1081" s="196" t="s">
        <v>19</v>
      </c>
      <c r="F1081" s="197" t="s">
        <v>928</v>
      </c>
      <c r="G1081" s="194"/>
      <c r="H1081" s="196" t="s">
        <v>19</v>
      </c>
      <c r="I1081" s="198"/>
      <c r="J1081" s="194"/>
      <c r="K1081" s="194"/>
      <c r="L1081" s="199"/>
      <c r="M1081" s="200"/>
      <c r="N1081" s="201"/>
      <c r="O1081" s="201"/>
      <c r="P1081" s="201"/>
      <c r="Q1081" s="201"/>
      <c r="R1081" s="201"/>
      <c r="S1081" s="201"/>
      <c r="T1081" s="202"/>
      <c r="AT1081" s="203" t="s">
        <v>143</v>
      </c>
      <c r="AU1081" s="203" t="s">
        <v>82</v>
      </c>
      <c r="AV1081" s="13" t="s">
        <v>80</v>
      </c>
      <c r="AW1081" s="13" t="s">
        <v>34</v>
      </c>
      <c r="AX1081" s="13" t="s">
        <v>72</v>
      </c>
      <c r="AY1081" s="203" t="s">
        <v>132</v>
      </c>
    </row>
    <row r="1082" spans="1:65" s="14" customFormat="1" ht="11.25">
      <c r="B1082" s="204"/>
      <c r="C1082" s="205"/>
      <c r="D1082" s="195" t="s">
        <v>143</v>
      </c>
      <c r="E1082" s="206" t="s">
        <v>19</v>
      </c>
      <c r="F1082" s="207" t="s">
        <v>943</v>
      </c>
      <c r="G1082" s="205"/>
      <c r="H1082" s="208">
        <v>0.45</v>
      </c>
      <c r="I1082" s="209"/>
      <c r="J1082" s="205"/>
      <c r="K1082" s="205"/>
      <c r="L1082" s="210"/>
      <c r="M1082" s="211"/>
      <c r="N1082" s="212"/>
      <c r="O1082" s="212"/>
      <c r="P1082" s="212"/>
      <c r="Q1082" s="212"/>
      <c r="R1082" s="212"/>
      <c r="S1082" s="212"/>
      <c r="T1082" s="213"/>
      <c r="AT1082" s="214" t="s">
        <v>143</v>
      </c>
      <c r="AU1082" s="214" t="s">
        <v>82</v>
      </c>
      <c r="AV1082" s="14" t="s">
        <v>82</v>
      </c>
      <c r="AW1082" s="14" t="s">
        <v>34</v>
      </c>
      <c r="AX1082" s="14" t="s">
        <v>72</v>
      </c>
      <c r="AY1082" s="214" t="s">
        <v>132</v>
      </c>
    </row>
    <row r="1083" spans="1:65" s="13" customFormat="1" ht="11.25">
      <c r="B1083" s="193"/>
      <c r="C1083" s="194"/>
      <c r="D1083" s="195" t="s">
        <v>143</v>
      </c>
      <c r="E1083" s="196" t="s">
        <v>19</v>
      </c>
      <c r="F1083" s="197" t="s">
        <v>395</v>
      </c>
      <c r="G1083" s="194"/>
      <c r="H1083" s="196" t="s">
        <v>19</v>
      </c>
      <c r="I1083" s="198"/>
      <c r="J1083" s="194"/>
      <c r="K1083" s="194"/>
      <c r="L1083" s="199"/>
      <c r="M1083" s="200"/>
      <c r="N1083" s="201"/>
      <c r="O1083" s="201"/>
      <c r="P1083" s="201"/>
      <c r="Q1083" s="201"/>
      <c r="R1083" s="201"/>
      <c r="S1083" s="201"/>
      <c r="T1083" s="202"/>
      <c r="AT1083" s="203" t="s">
        <v>143</v>
      </c>
      <c r="AU1083" s="203" t="s">
        <v>82</v>
      </c>
      <c r="AV1083" s="13" t="s">
        <v>80</v>
      </c>
      <c r="AW1083" s="13" t="s">
        <v>34</v>
      </c>
      <c r="AX1083" s="13" t="s">
        <v>72</v>
      </c>
      <c r="AY1083" s="203" t="s">
        <v>132</v>
      </c>
    </row>
    <row r="1084" spans="1:65" s="14" customFormat="1" ht="11.25">
      <c r="B1084" s="204"/>
      <c r="C1084" s="205"/>
      <c r="D1084" s="195" t="s">
        <v>143</v>
      </c>
      <c r="E1084" s="206" t="s">
        <v>19</v>
      </c>
      <c r="F1084" s="207" t="s">
        <v>944</v>
      </c>
      <c r="G1084" s="205"/>
      <c r="H1084" s="208">
        <v>0.3</v>
      </c>
      <c r="I1084" s="209"/>
      <c r="J1084" s="205"/>
      <c r="K1084" s="205"/>
      <c r="L1084" s="210"/>
      <c r="M1084" s="211"/>
      <c r="N1084" s="212"/>
      <c r="O1084" s="212"/>
      <c r="P1084" s="212"/>
      <c r="Q1084" s="212"/>
      <c r="R1084" s="212"/>
      <c r="S1084" s="212"/>
      <c r="T1084" s="213"/>
      <c r="AT1084" s="214" t="s">
        <v>143</v>
      </c>
      <c r="AU1084" s="214" t="s">
        <v>82</v>
      </c>
      <c r="AV1084" s="14" t="s">
        <v>82</v>
      </c>
      <c r="AW1084" s="14" t="s">
        <v>34</v>
      </c>
      <c r="AX1084" s="14" t="s">
        <v>72</v>
      </c>
      <c r="AY1084" s="214" t="s">
        <v>132</v>
      </c>
    </row>
    <row r="1085" spans="1:65" s="15" customFormat="1" ht="11.25">
      <c r="B1085" s="215"/>
      <c r="C1085" s="216"/>
      <c r="D1085" s="195" t="s">
        <v>143</v>
      </c>
      <c r="E1085" s="217" t="s">
        <v>19</v>
      </c>
      <c r="F1085" s="218" t="s">
        <v>150</v>
      </c>
      <c r="G1085" s="216"/>
      <c r="H1085" s="219">
        <v>0.75</v>
      </c>
      <c r="I1085" s="220"/>
      <c r="J1085" s="216"/>
      <c r="K1085" s="216"/>
      <c r="L1085" s="221"/>
      <c r="M1085" s="222"/>
      <c r="N1085" s="223"/>
      <c r="O1085" s="223"/>
      <c r="P1085" s="223"/>
      <c r="Q1085" s="223"/>
      <c r="R1085" s="223"/>
      <c r="S1085" s="223"/>
      <c r="T1085" s="224"/>
      <c r="AT1085" s="225" t="s">
        <v>143</v>
      </c>
      <c r="AU1085" s="225" t="s">
        <v>82</v>
      </c>
      <c r="AV1085" s="15" t="s">
        <v>139</v>
      </c>
      <c r="AW1085" s="15" t="s">
        <v>34</v>
      </c>
      <c r="AX1085" s="15" t="s">
        <v>80</v>
      </c>
      <c r="AY1085" s="225" t="s">
        <v>132</v>
      </c>
    </row>
    <row r="1086" spans="1:65" s="2" customFormat="1" ht="24.2" customHeight="1">
      <c r="A1086" s="36"/>
      <c r="B1086" s="37"/>
      <c r="C1086" s="175" t="s">
        <v>945</v>
      </c>
      <c r="D1086" s="175" t="s">
        <v>134</v>
      </c>
      <c r="E1086" s="176" t="s">
        <v>946</v>
      </c>
      <c r="F1086" s="177" t="s">
        <v>947</v>
      </c>
      <c r="G1086" s="178" t="s">
        <v>159</v>
      </c>
      <c r="H1086" s="179">
        <v>1.5</v>
      </c>
      <c r="I1086" s="180"/>
      <c r="J1086" s="181">
        <f>ROUND(I1086*H1086,2)</f>
        <v>0</v>
      </c>
      <c r="K1086" s="177" t="s">
        <v>138</v>
      </c>
      <c r="L1086" s="41"/>
      <c r="M1086" s="182" t="s">
        <v>19</v>
      </c>
      <c r="N1086" s="183" t="s">
        <v>43</v>
      </c>
      <c r="O1086" s="66"/>
      <c r="P1086" s="184">
        <f>O1086*H1086</f>
        <v>0</v>
      </c>
      <c r="Q1086" s="184">
        <v>1.054E-3</v>
      </c>
      <c r="R1086" s="184">
        <f>Q1086*H1086</f>
        <v>1.5809999999999999E-3</v>
      </c>
      <c r="S1086" s="184">
        <v>6.1999999999999998E-3</v>
      </c>
      <c r="T1086" s="185">
        <f>S1086*H1086</f>
        <v>9.2999999999999992E-3</v>
      </c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R1086" s="186" t="s">
        <v>139</v>
      </c>
      <c r="AT1086" s="186" t="s">
        <v>134</v>
      </c>
      <c r="AU1086" s="186" t="s">
        <v>82</v>
      </c>
      <c r="AY1086" s="19" t="s">
        <v>132</v>
      </c>
      <c r="BE1086" s="187">
        <f>IF(N1086="základní",J1086,0)</f>
        <v>0</v>
      </c>
      <c r="BF1086" s="187">
        <f>IF(N1086="snížená",J1086,0)</f>
        <v>0</v>
      </c>
      <c r="BG1086" s="187">
        <f>IF(N1086="zákl. přenesená",J1086,0)</f>
        <v>0</v>
      </c>
      <c r="BH1086" s="187">
        <f>IF(N1086="sníž. přenesená",J1086,0)</f>
        <v>0</v>
      </c>
      <c r="BI1086" s="187">
        <f>IF(N1086="nulová",J1086,0)</f>
        <v>0</v>
      </c>
      <c r="BJ1086" s="19" t="s">
        <v>80</v>
      </c>
      <c r="BK1086" s="187">
        <f>ROUND(I1086*H1086,2)</f>
        <v>0</v>
      </c>
      <c r="BL1086" s="19" t="s">
        <v>139</v>
      </c>
      <c r="BM1086" s="186" t="s">
        <v>948</v>
      </c>
    </row>
    <row r="1087" spans="1:65" s="2" customFormat="1" ht="11.25">
      <c r="A1087" s="36"/>
      <c r="B1087" s="37"/>
      <c r="C1087" s="38"/>
      <c r="D1087" s="188" t="s">
        <v>141</v>
      </c>
      <c r="E1087" s="38"/>
      <c r="F1087" s="189" t="s">
        <v>949</v>
      </c>
      <c r="G1087" s="38"/>
      <c r="H1087" s="38"/>
      <c r="I1087" s="190"/>
      <c r="J1087" s="38"/>
      <c r="K1087" s="38"/>
      <c r="L1087" s="41"/>
      <c r="M1087" s="191"/>
      <c r="N1087" s="192"/>
      <c r="O1087" s="66"/>
      <c r="P1087" s="66"/>
      <c r="Q1087" s="66"/>
      <c r="R1087" s="66"/>
      <c r="S1087" s="66"/>
      <c r="T1087" s="67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T1087" s="19" t="s">
        <v>141</v>
      </c>
      <c r="AU1087" s="19" t="s">
        <v>82</v>
      </c>
    </row>
    <row r="1088" spans="1:65" s="13" customFormat="1" ht="11.25">
      <c r="B1088" s="193"/>
      <c r="C1088" s="194"/>
      <c r="D1088" s="195" t="s">
        <v>143</v>
      </c>
      <c r="E1088" s="196" t="s">
        <v>19</v>
      </c>
      <c r="F1088" s="197" t="s">
        <v>928</v>
      </c>
      <c r="G1088" s="194"/>
      <c r="H1088" s="196" t="s">
        <v>19</v>
      </c>
      <c r="I1088" s="198"/>
      <c r="J1088" s="194"/>
      <c r="K1088" s="194"/>
      <c r="L1088" s="199"/>
      <c r="M1088" s="200"/>
      <c r="N1088" s="201"/>
      <c r="O1088" s="201"/>
      <c r="P1088" s="201"/>
      <c r="Q1088" s="201"/>
      <c r="R1088" s="201"/>
      <c r="S1088" s="201"/>
      <c r="T1088" s="202"/>
      <c r="AT1088" s="203" t="s">
        <v>143</v>
      </c>
      <c r="AU1088" s="203" t="s">
        <v>82</v>
      </c>
      <c r="AV1088" s="13" t="s">
        <v>80</v>
      </c>
      <c r="AW1088" s="13" t="s">
        <v>34</v>
      </c>
      <c r="AX1088" s="13" t="s">
        <v>72</v>
      </c>
      <c r="AY1088" s="203" t="s">
        <v>132</v>
      </c>
    </row>
    <row r="1089" spans="1:65" s="14" customFormat="1" ht="11.25">
      <c r="B1089" s="204"/>
      <c r="C1089" s="205"/>
      <c r="D1089" s="195" t="s">
        <v>143</v>
      </c>
      <c r="E1089" s="206" t="s">
        <v>19</v>
      </c>
      <c r="F1089" s="207" t="s">
        <v>936</v>
      </c>
      <c r="G1089" s="205"/>
      <c r="H1089" s="208">
        <v>0.9</v>
      </c>
      <c r="I1089" s="209"/>
      <c r="J1089" s="205"/>
      <c r="K1089" s="205"/>
      <c r="L1089" s="210"/>
      <c r="M1089" s="211"/>
      <c r="N1089" s="212"/>
      <c r="O1089" s="212"/>
      <c r="P1089" s="212"/>
      <c r="Q1089" s="212"/>
      <c r="R1089" s="212"/>
      <c r="S1089" s="212"/>
      <c r="T1089" s="213"/>
      <c r="AT1089" s="214" t="s">
        <v>143</v>
      </c>
      <c r="AU1089" s="214" t="s">
        <v>82</v>
      </c>
      <c r="AV1089" s="14" t="s">
        <v>82</v>
      </c>
      <c r="AW1089" s="14" t="s">
        <v>34</v>
      </c>
      <c r="AX1089" s="14" t="s">
        <v>72</v>
      </c>
      <c r="AY1089" s="214" t="s">
        <v>132</v>
      </c>
    </row>
    <row r="1090" spans="1:65" s="13" customFormat="1" ht="11.25">
      <c r="B1090" s="193"/>
      <c r="C1090" s="194"/>
      <c r="D1090" s="195" t="s">
        <v>143</v>
      </c>
      <c r="E1090" s="196" t="s">
        <v>19</v>
      </c>
      <c r="F1090" s="197" t="s">
        <v>395</v>
      </c>
      <c r="G1090" s="194"/>
      <c r="H1090" s="196" t="s">
        <v>19</v>
      </c>
      <c r="I1090" s="198"/>
      <c r="J1090" s="194"/>
      <c r="K1090" s="194"/>
      <c r="L1090" s="199"/>
      <c r="M1090" s="200"/>
      <c r="N1090" s="201"/>
      <c r="O1090" s="201"/>
      <c r="P1090" s="201"/>
      <c r="Q1090" s="201"/>
      <c r="R1090" s="201"/>
      <c r="S1090" s="201"/>
      <c r="T1090" s="202"/>
      <c r="AT1090" s="203" t="s">
        <v>143</v>
      </c>
      <c r="AU1090" s="203" t="s">
        <v>82</v>
      </c>
      <c r="AV1090" s="13" t="s">
        <v>80</v>
      </c>
      <c r="AW1090" s="13" t="s">
        <v>34</v>
      </c>
      <c r="AX1090" s="13" t="s">
        <v>72</v>
      </c>
      <c r="AY1090" s="203" t="s">
        <v>132</v>
      </c>
    </row>
    <row r="1091" spans="1:65" s="14" customFormat="1" ht="11.25">
      <c r="B1091" s="204"/>
      <c r="C1091" s="205"/>
      <c r="D1091" s="195" t="s">
        <v>143</v>
      </c>
      <c r="E1091" s="206" t="s">
        <v>19</v>
      </c>
      <c r="F1091" s="207" t="s">
        <v>929</v>
      </c>
      <c r="G1091" s="205"/>
      <c r="H1091" s="208">
        <v>0.6</v>
      </c>
      <c r="I1091" s="209"/>
      <c r="J1091" s="205"/>
      <c r="K1091" s="205"/>
      <c r="L1091" s="210"/>
      <c r="M1091" s="211"/>
      <c r="N1091" s="212"/>
      <c r="O1091" s="212"/>
      <c r="P1091" s="212"/>
      <c r="Q1091" s="212"/>
      <c r="R1091" s="212"/>
      <c r="S1091" s="212"/>
      <c r="T1091" s="213"/>
      <c r="AT1091" s="214" t="s">
        <v>143</v>
      </c>
      <c r="AU1091" s="214" t="s">
        <v>82</v>
      </c>
      <c r="AV1091" s="14" t="s">
        <v>82</v>
      </c>
      <c r="AW1091" s="14" t="s">
        <v>34</v>
      </c>
      <c r="AX1091" s="14" t="s">
        <v>72</v>
      </c>
      <c r="AY1091" s="214" t="s">
        <v>132</v>
      </c>
    </row>
    <row r="1092" spans="1:65" s="15" customFormat="1" ht="11.25">
      <c r="B1092" s="215"/>
      <c r="C1092" s="216"/>
      <c r="D1092" s="195" t="s">
        <v>143</v>
      </c>
      <c r="E1092" s="217" t="s">
        <v>19</v>
      </c>
      <c r="F1092" s="218" t="s">
        <v>150</v>
      </c>
      <c r="G1092" s="216"/>
      <c r="H1092" s="219">
        <v>1.5</v>
      </c>
      <c r="I1092" s="220"/>
      <c r="J1092" s="216"/>
      <c r="K1092" s="216"/>
      <c r="L1092" s="221"/>
      <c r="M1092" s="222"/>
      <c r="N1092" s="223"/>
      <c r="O1092" s="223"/>
      <c r="P1092" s="223"/>
      <c r="Q1092" s="223"/>
      <c r="R1092" s="223"/>
      <c r="S1092" s="223"/>
      <c r="T1092" s="224"/>
      <c r="AT1092" s="225" t="s">
        <v>143</v>
      </c>
      <c r="AU1092" s="225" t="s">
        <v>82</v>
      </c>
      <c r="AV1092" s="15" t="s">
        <v>139</v>
      </c>
      <c r="AW1092" s="15" t="s">
        <v>34</v>
      </c>
      <c r="AX1092" s="15" t="s">
        <v>80</v>
      </c>
      <c r="AY1092" s="225" t="s">
        <v>132</v>
      </c>
    </row>
    <row r="1093" spans="1:65" s="2" customFormat="1" ht="24.2" customHeight="1">
      <c r="A1093" s="36"/>
      <c r="B1093" s="37"/>
      <c r="C1093" s="175" t="s">
        <v>950</v>
      </c>
      <c r="D1093" s="175" t="s">
        <v>134</v>
      </c>
      <c r="E1093" s="176" t="s">
        <v>951</v>
      </c>
      <c r="F1093" s="177" t="s">
        <v>952</v>
      </c>
      <c r="G1093" s="178" t="s">
        <v>159</v>
      </c>
      <c r="H1093" s="179">
        <v>1.4</v>
      </c>
      <c r="I1093" s="180"/>
      <c r="J1093" s="181">
        <f>ROUND(I1093*H1093,2)</f>
        <v>0</v>
      </c>
      <c r="K1093" s="177" t="s">
        <v>138</v>
      </c>
      <c r="L1093" s="41"/>
      <c r="M1093" s="182" t="s">
        <v>19</v>
      </c>
      <c r="N1093" s="183" t="s">
        <v>43</v>
      </c>
      <c r="O1093" s="66"/>
      <c r="P1093" s="184">
        <f>O1093*H1093</f>
        <v>0</v>
      </c>
      <c r="Q1093" s="184">
        <v>1.078E-3</v>
      </c>
      <c r="R1093" s="184">
        <f>Q1093*H1093</f>
        <v>1.5091999999999998E-3</v>
      </c>
      <c r="S1093" s="184">
        <v>8.5000000000000006E-3</v>
      </c>
      <c r="T1093" s="185">
        <f>S1093*H1093</f>
        <v>1.1900000000000001E-2</v>
      </c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R1093" s="186" t="s">
        <v>139</v>
      </c>
      <c r="AT1093" s="186" t="s">
        <v>134</v>
      </c>
      <c r="AU1093" s="186" t="s">
        <v>82</v>
      </c>
      <c r="AY1093" s="19" t="s">
        <v>132</v>
      </c>
      <c r="BE1093" s="187">
        <f>IF(N1093="základní",J1093,0)</f>
        <v>0</v>
      </c>
      <c r="BF1093" s="187">
        <f>IF(N1093="snížená",J1093,0)</f>
        <v>0</v>
      </c>
      <c r="BG1093" s="187">
        <f>IF(N1093="zákl. přenesená",J1093,0)</f>
        <v>0</v>
      </c>
      <c r="BH1093" s="187">
        <f>IF(N1093="sníž. přenesená",J1093,0)</f>
        <v>0</v>
      </c>
      <c r="BI1093" s="187">
        <f>IF(N1093="nulová",J1093,0)</f>
        <v>0</v>
      </c>
      <c r="BJ1093" s="19" t="s">
        <v>80</v>
      </c>
      <c r="BK1093" s="187">
        <f>ROUND(I1093*H1093,2)</f>
        <v>0</v>
      </c>
      <c r="BL1093" s="19" t="s">
        <v>139</v>
      </c>
      <c r="BM1093" s="186" t="s">
        <v>953</v>
      </c>
    </row>
    <row r="1094" spans="1:65" s="2" customFormat="1" ht="11.25">
      <c r="A1094" s="36"/>
      <c r="B1094" s="37"/>
      <c r="C1094" s="38"/>
      <c r="D1094" s="188" t="s">
        <v>141</v>
      </c>
      <c r="E1094" s="38"/>
      <c r="F1094" s="189" t="s">
        <v>954</v>
      </c>
      <c r="G1094" s="38"/>
      <c r="H1094" s="38"/>
      <c r="I1094" s="190"/>
      <c r="J1094" s="38"/>
      <c r="K1094" s="38"/>
      <c r="L1094" s="41"/>
      <c r="M1094" s="191"/>
      <c r="N1094" s="192"/>
      <c r="O1094" s="66"/>
      <c r="P1094" s="66"/>
      <c r="Q1094" s="66"/>
      <c r="R1094" s="66"/>
      <c r="S1094" s="66"/>
      <c r="T1094" s="67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T1094" s="19" t="s">
        <v>141</v>
      </c>
      <c r="AU1094" s="19" t="s">
        <v>82</v>
      </c>
    </row>
    <row r="1095" spans="1:65" s="13" customFormat="1" ht="11.25">
      <c r="B1095" s="193"/>
      <c r="C1095" s="194"/>
      <c r="D1095" s="195" t="s">
        <v>143</v>
      </c>
      <c r="E1095" s="196" t="s">
        <v>19</v>
      </c>
      <c r="F1095" s="197" t="s">
        <v>928</v>
      </c>
      <c r="G1095" s="194"/>
      <c r="H1095" s="196" t="s">
        <v>19</v>
      </c>
      <c r="I1095" s="198"/>
      <c r="J1095" s="194"/>
      <c r="K1095" s="194"/>
      <c r="L1095" s="199"/>
      <c r="M1095" s="200"/>
      <c r="N1095" s="201"/>
      <c r="O1095" s="201"/>
      <c r="P1095" s="201"/>
      <c r="Q1095" s="201"/>
      <c r="R1095" s="201"/>
      <c r="S1095" s="201"/>
      <c r="T1095" s="202"/>
      <c r="AT1095" s="203" t="s">
        <v>143</v>
      </c>
      <c r="AU1095" s="203" t="s">
        <v>82</v>
      </c>
      <c r="AV1095" s="13" t="s">
        <v>80</v>
      </c>
      <c r="AW1095" s="13" t="s">
        <v>34</v>
      </c>
      <c r="AX1095" s="13" t="s">
        <v>72</v>
      </c>
      <c r="AY1095" s="203" t="s">
        <v>132</v>
      </c>
    </row>
    <row r="1096" spans="1:65" s="13" customFormat="1" ht="11.25">
      <c r="B1096" s="193"/>
      <c r="C1096" s="194"/>
      <c r="D1096" s="195" t="s">
        <v>143</v>
      </c>
      <c r="E1096" s="196" t="s">
        <v>19</v>
      </c>
      <c r="F1096" s="197" t="s">
        <v>367</v>
      </c>
      <c r="G1096" s="194"/>
      <c r="H1096" s="196" t="s">
        <v>19</v>
      </c>
      <c r="I1096" s="198"/>
      <c r="J1096" s="194"/>
      <c r="K1096" s="194"/>
      <c r="L1096" s="199"/>
      <c r="M1096" s="200"/>
      <c r="N1096" s="201"/>
      <c r="O1096" s="201"/>
      <c r="P1096" s="201"/>
      <c r="Q1096" s="201"/>
      <c r="R1096" s="201"/>
      <c r="S1096" s="201"/>
      <c r="T1096" s="202"/>
      <c r="AT1096" s="203" t="s">
        <v>143</v>
      </c>
      <c r="AU1096" s="203" t="s">
        <v>82</v>
      </c>
      <c r="AV1096" s="13" t="s">
        <v>80</v>
      </c>
      <c r="AW1096" s="13" t="s">
        <v>34</v>
      </c>
      <c r="AX1096" s="13" t="s">
        <v>72</v>
      </c>
      <c r="AY1096" s="203" t="s">
        <v>132</v>
      </c>
    </row>
    <row r="1097" spans="1:65" s="14" customFormat="1" ht="11.25">
      <c r="B1097" s="204"/>
      <c r="C1097" s="205"/>
      <c r="D1097" s="195" t="s">
        <v>143</v>
      </c>
      <c r="E1097" s="206" t="s">
        <v>19</v>
      </c>
      <c r="F1097" s="207" t="s">
        <v>955</v>
      </c>
      <c r="G1097" s="205"/>
      <c r="H1097" s="208">
        <v>0.2</v>
      </c>
      <c r="I1097" s="209"/>
      <c r="J1097" s="205"/>
      <c r="K1097" s="205"/>
      <c r="L1097" s="210"/>
      <c r="M1097" s="211"/>
      <c r="N1097" s="212"/>
      <c r="O1097" s="212"/>
      <c r="P1097" s="212"/>
      <c r="Q1097" s="212"/>
      <c r="R1097" s="212"/>
      <c r="S1097" s="212"/>
      <c r="T1097" s="213"/>
      <c r="AT1097" s="214" t="s">
        <v>143</v>
      </c>
      <c r="AU1097" s="214" t="s">
        <v>82</v>
      </c>
      <c r="AV1097" s="14" t="s">
        <v>82</v>
      </c>
      <c r="AW1097" s="14" t="s">
        <v>34</v>
      </c>
      <c r="AX1097" s="14" t="s">
        <v>72</v>
      </c>
      <c r="AY1097" s="214" t="s">
        <v>132</v>
      </c>
    </row>
    <row r="1098" spans="1:65" s="13" customFormat="1" ht="11.25">
      <c r="B1098" s="193"/>
      <c r="C1098" s="194"/>
      <c r="D1098" s="195" t="s">
        <v>143</v>
      </c>
      <c r="E1098" s="196" t="s">
        <v>19</v>
      </c>
      <c r="F1098" s="197" t="s">
        <v>395</v>
      </c>
      <c r="G1098" s="194"/>
      <c r="H1098" s="196" t="s">
        <v>19</v>
      </c>
      <c r="I1098" s="198"/>
      <c r="J1098" s="194"/>
      <c r="K1098" s="194"/>
      <c r="L1098" s="199"/>
      <c r="M1098" s="200"/>
      <c r="N1098" s="201"/>
      <c r="O1098" s="201"/>
      <c r="P1098" s="201"/>
      <c r="Q1098" s="201"/>
      <c r="R1098" s="201"/>
      <c r="S1098" s="201"/>
      <c r="T1098" s="202"/>
      <c r="AT1098" s="203" t="s">
        <v>143</v>
      </c>
      <c r="AU1098" s="203" t="s">
        <v>82</v>
      </c>
      <c r="AV1098" s="13" t="s">
        <v>80</v>
      </c>
      <c r="AW1098" s="13" t="s">
        <v>34</v>
      </c>
      <c r="AX1098" s="13" t="s">
        <v>72</v>
      </c>
      <c r="AY1098" s="203" t="s">
        <v>132</v>
      </c>
    </row>
    <row r="1099" spans="1:65" s="14" customFormat="1" ht="11.25">
      <c r="B1099" s="204"/>
      <c r="C1099" s="205"/>
      <c r="D1099" s="195" t="s">
        <v>143</v>
      </c>
      <c r="E1099" s="206" t="s">
        <v>19</v>
      </c>
      <c r="F1099" s="207" t="s">
        <v>944</v>
      </c>
      <c r="G1099" s="205"/>
      <c r="H1099" s="208">
        <v>0.3</v>
      </c>
      <c r="I1099" s="209"/>
      <c r="J1099" s="205"/>
      <c r="K1099" s="205"/>
      <c r="L1099" s="210"/>
      <c r="M1099" s="211"/>
      <c r="N1099" s="212"/>
      <c r="O1099" s="212"/>
      <c r="P1099" s="212"/>
      <c r="Q1099" s="212"/>
      <c r="R1099" s="212"/>
      <c r="S1099" s="212"/>
      <c r="T1099" s="213"/>
      <c r="AT1099" s="214" t="s">
        <v>143</v>
      </c>
      <c r="AU1099" s="214" t="s">
        <v>82</v>
      </c>
      <c r="AV1099" s="14" t="s">
        <v>82</v>
      </c>
      <c r="AW1099" s="14" t="s">
        <v>34</v>
      </c>
      <c r="AX1099" s="14" t="s">
        <v>72</v>
      </c>
      <c r="AY1099" s="214" t="s">
        <v>132</v>
      </c>
    </row>
    <row r="1100" spans="1:65" s="13" customFormat="1" ht="11.25">
      <c r="B1100" s="193"/>
      <c r="C1100" s="194"/>
      <c r="D1100" s="195" t="s">
        <v>143</v>
      </c>
      <c r="E1100" s="196" t="s">
        <v>19</v>
      </c>
      <c r="F1100" s="197" t="s">
        <v>956</v>
      </c>
      <c r="G1100" s="194"/>
      <c r="H1100" s="196" t="s">
        <v>19</v>
      </c>
      <c r="I1100" s="198"/>
      <c r="J1100" s="194"/>
      <c r="K1100" s="194"/>
      <c r="L1100" s="199"/>
      <c r="M1100" s="200"/>
      <c r="N1100" s="201"/>
      <c r="O1100" s="201"/>
      <c r="P1100" s="201"/>
      <c r="Q1100" s="201"/>
      <c r="R1100" s="201"/>
      <c r="S1100" s="201"/>
      <c r="T1100" s="202"/>
      <c r="AT1100" s="203" t="s">
        <v>143</v>
      </c>
      <c r="AU1100" s="203" t="s">
        <v>82</v>
      </c>
      <c r="AV1100" s="13" t="s">
        <v>80</v>
      </c>
      <c r="AW1100" s="13" t="s">
        <v>34</v>
      </c>
      <c r="AX1100" s="13" t="s">
        <v>72</v>
      </c>
      <c r="AY1100" s="203" t="s">
        <v>132</v>
      </c>
    </row>
    <row r="1101" spans="1:65" s="14" customFormat="1" ht="11.25">
      <c r="B1101" s="204"/>
      <c r="C1101" s="205"/>
      <c r="D1101" s="195" t="s">
        <v>143</v>
      </c>
      <c r="E1101" s="206" t="s">
        <v>19</v>
      </c>
      <c r="F1101" s="207" t="s">
        <v>936</v>
      </c>
      <c r="G1101" s="205"/>
      <c r="H1101" s="208">
        <v>0.9</v>
      </c>
      <c r="I1101" s="209"/>
      <c r="J1101" s="205"/>
      <c r="K1101" s="205"/>
      <c r="L1101" s="210"/>
      <c r="M1101" s="211"/>
      <c r="N1101" s="212"/>
      <c r="O1101" s="212"/>
      <c r="P1101" s="212"/>
      <c r="Q1101" s="212"/>
      <c r="R1101" s="212"/>
      <c r="S1101" s="212"/>
      <c r="T1101" s="213"/>
      <c r="AT1101" s="214" t="s">
        <v>143</v>
      </c>
      <c r="AU1101" s="214" t="s">
        <v>82</v>
      </c>
      <c r="AV1101" s="14" t="s">
        <v>82</v>
      </c>
      <c r="AW1101" s="14" t="s">
        <v>34</v>
      </c>
      <c r="AX1101" s="14" t="s">
        <v>72</v>
      </c>
      <c r="AY1101" s="214" t="s">
        <v>132</v>
      </c>
    </row>
    <row r="1102" spans="1:65" s="15" customFormat="1" ht="11.25">
      <c r="B1102" s="215"/>
      <c r="C1102" s="216"/>
      <c r="D1102" s="195" t="s">
        <v>143</v>
      </c>
      <c r="E1102" s="217" t="s">
        <v>19</v>
      </c>
      <c r="F1102" s="218" t="s">
        <v>150</v>
      </c>
      <c r="G1102" s="216"/>
      <c r="H1102" s="219">
        <v>1.4</v>
      </c>
      <c r="I1102" s="220"/>
      <c r="J1102" s="216"/>
      <c r="K1102" s="216"/>
      <c r="L1102" s="221"/>
      <c r="M1102" s="222"/>
      <c r="N1102" s="223"/>
      <c r="O1102" s="223"/>
      <c r="P1102" s="223"/>
      <c r="Q1102" s="223"/>
      <c r="R1102" s="223"/>
      <c r="S1102" s="223"/>
      <c r="T1102" s="224"/>
      <c r="AT1102" s="225" t="s">
        <v>143</v>
      </c>
      <c r="AU1102" s="225" t="s">
        <v>82</v>
      </c>
      <c r="AV1102" s="15" t="s">
        <v>139</v>
      </c>
      <c r="AW1102" s="15" t="s">
        <v>34</v>
      </c>
      <c r="AX1102" s="15" t="s">
        <v>80</v>
      </c>
      <c r="AY1102" s="225" t="s">
        <v>132</v>
      </c>
    </row>
    <row r="1103" spans="1:65" s="2" customFormat="1" ht="24.2" customHeight="1">
      <c r="A1103" s="36"/>
      <c r="B1103" s="37"/>
      <c r="C1103" s="175" t="s">
        <v>957</v>
      </c>
      <c r="D1103" s="175" t="s">
        <v>134</v>
      </c>
      <c r="E1103" s="176" t="s">
        <v>958</v>
      </c>
      <c r="F1103" s="177" t="s">
        <v>959</v>
      </c>
      <c r="G1103" s="178" t="s">
        <v>159</v>
      </c>
      <c r="H1103" s="179">
        <v>2.2999999999999998</v>
      </c>
      <c r="I1103" s="180"/>
      <c r="J1103" s="181">
        <f>ROUND(I1103*H1103,2)</f>
        <v>0</v>
      </c>
      <c r="K1103" s="177" t="s">
        <v>138</v>
      </c>
      <c r="L1103" s="41"/>
      <c r="M1103" s="182" t="s">
        <v>19</v>
      </c>
      <c r="N1103" s="183" t="s">
        <v>43</v>
      </c>
      <c r="O1103" s="66"/>
      <c r="P1103" s="184">
        <f>O1103*H1103</f>
        <v>0</v>
      </c>
      <c r="Q1103" s="184">
        <v>1.176E-3</v>
      </c>
      <c r="R1103" s="184">
        <f>Q1103*H1103</f>
        <v>2.7047999999999998E-3</v>
      </c>
      <c r="S1103" s="184">
        <v>1.4E-2</v>
      </c>
      <c r="T1103" s="185">
        <f>S1103*H1103</f>
        <v>3.2199999999999999E-2</v>
      </c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R1103" s="186" t="s">
        <v>139</v>
      </c>
      <c r="AT1103" s="186" t="s">
        <v>134</v>
      </c>
      <c r="AU1103" s="186" t="s">
        <v>82</v>
      </c>
      <c r="AY1103" s="19" t="s">
        <v>132</v>
      </c>
      <c r="BE1103" s="187">
        <f>IF(N1103="základní",J1103,0)</f>
        <v>0</v>
      </c>
      <c r="BF1103" s="187">
        <f>IF(N1103="snížená",J1103,0)</f>
        <v>0</v>
      </c>
      <c r="BG1103" s="187">
        <f>IF(N1103="zákl. přenesená",J1103,0)</f>
        <v>0</v>
      </c>
      <c r="BH1103" s="187">
        <f>IF(N1103="sníž. přenesená",J1103,0)</f>
        <v>0</v>
      </c>
      <c r="BI1103" s="187">
        <f>IF(N1103="nulová",J1103,0)</f>
        <v>0</v>
      </c>
      <c r="BJ1103" s="19" t="s">
        <v>80</v>
      </c>
      <c r="BK1103" s="187">
        <f>ROUND(I1103*H1103,2)</f>
        <v>0</v>
      </c>
      <c r="BL1103" s="19" t="s">
        <v>139</v>
      </c>
      <c r="BM1103" s="186" t="s">
        <v>960</v>
      </c>
    </row>
    <row r="1104" spans="1:65" s="2" customFormat="1" ht="11.25">
      <c r="A1104" s="36"/>
      <c r="B1104" s="37"/>
      <c r="C1104" s="38"/>
      <c r="D1104" s="188" t="s">
        <v>141</v>
      </c>
      <c r="E1104" s="38"/>
      <c r="F1104" s="189" t="s">
        <v>961</v>
      </c>
      <c r="G1104" s="38"/>
      <c r="H1104" s="38"/>
      <c r="I1104" s="190"/>
      <c r="J1104" s="38"/>
      <c r="K1104" s="38"/>
      <c r="L1104" s="41"/>
      <c r="M1104" s="191"/>
      <c r="N1104" s="192"/>
      <c r="O1104" s="66"/>
      <c r="P1104" s="66"/>
      <c r="Q1104" s="66"/>
      <c r="R1104" s="66"/>
      <c r="S1104" s="66"/>
      <c r="T1104" s="67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T1104" s="19" t="s">
        <v>141</v>
      </c>
      <c r="AU1104" s="19" t="s">
        <v>82</v>
      </c>
    </row>
    <row r="1105" spans="1:65" s="13" customFormat="1" ht="11.25">
      <c r="B1105" s="193"/>
      <c r="C1105" s="194"/>
      <c r="D1105" s="195" t="s">
        <v>143</v>
      </c>
      <c r="E1105" s="196" t="s">
        <v>19</v>
      </c>
      <c r="F1105" s="197" t="s">
        <v>928</v>
      </c>
      <c r="G1105" s="194"/>
      <c r="H1105" s="196" t="s">
        <v>19</v>
      </c>
      <c r="I1105" s="198"/>
      <c r="J1105" s="194"/>
      <c r="K1105" s="194"/>
      <c r="L1105" s="199"/>
      <c r="M1105" s="200"/>
      <c r="N1105" s="201"/>
      <c r="O1105" s="201"/>
      <c r="P1105" s="201"/>
      <c r="Q1105" s="201"/>
      <c r="R1105" s="201"/>
      <c r="S1105" s="201"/>
      <c r="T1105" s="202"/>
      <c r="AT1105" s="203" t="s">
        <v>143</v>
      </c>
      <c r="AU1105" s="203" t="s">
        <v>82</v>
      </c>
      <c r="AV1105" s="13" t="s">
        <v>80</v>
      </c>
      <c r="AW1105" s="13" t="s">
        <v>34</v>
      </c>
      <c r="AX1105" s="13" t="s">
        <v>72</v>
      </c>
      <c r="AY1105" s="203" t="s">
        <v>132</v>
      </c>
    </row>
    <row r="1106" spans="1:65" s="13" customFormat="1" ht="11.25">
      <c r="B1106" s="193"/>
      <c r="C1106" s="194"/>
      <c r="D1106" s="195" t="s">
        <v>143</v>
      </c>
      <c r="E1106" s="196" t="s">
        <v>19</v>
      </c>
      <c r="F1106" s="197" t="s">
        <v>367</v>
      </c>
      <c r="G1106" s="194"/>
      <c r="H1106" s="196" t="s">
        <v>19</v>
      </c>
      <c r="I1106" s="198"/>
      <c r="J1106" s="194"/>
      <c r="K1106" s="194"/>
      <c r="L1106" s="199"/>
      <c r="M1106" s="200"/>
      <c r="N1106" s="201"/>
      <c r="O1106" s="201"/>
      <c r="P1106" s="201"/>
      <c r="Q1106" s="201"/>
      <c r="R1106" s="201"/>
      <c r="S1106" s="201"/>
      <c r="T1106" s="202"/>
      <c r="AT1106" s="203" t="s">
        <v>143</v>
      </c>
      <c r="AU1106" s="203" t="s">
        <v>82</v>
      </c>
      <c r="AV1106" s="13" t="s">
        <v>80</v>
      </c>
      <c r="AW1106" s="13" t="s">
        <v>34</v>
      </c>
      <c r="AX1106" s="13" t="s">
        <v>72</v>
      </c>
      <c r="AY1106" s="203" t="s">
        <v>132</v>
      </c>
    </row>
    <row r="1107" spans="1:65" s="14" customFormat="1" ht="11.25">
      <c r="B1107" s="204"/>
      <c r="C1107" s="205"/>
      <c r="D1107" s="195" t="s">
        <v>143</v>
      </c>
      <c r="E1107" s="206" t="s">
        <v>19</v>
      </c>
      <c r="F1107" s="207" t="s">
        <v>955</v>
      </c>
      <c r="G1107" s="205"/>
      <c r="H1107" s="208">
        <v>0.2</v>
      </c>
      <c r="I1107" s="209"/>
      <c r="J1107" s="205"/>
      <c r="K1107" s="205"/>
      <c r="L1107" s="210"/>
      <c r="M1107" s="211"/>
      <c r="N1107" s="212"/>
      <c r="O1107" s="212"/>
      <c r="P1107" s="212"/>
      <c r="Q1107" s="212"/>
      <c r="R1107" s="212"/>
      <c r="S1107" s="212"/>
      <c r="T1107" s="213"/>
      <c r="AT1107" s="214" t="s">
        <v>143</v>
      </c>
      <c r="AU1107" s="214" t="s">
        <v>82</v>
      </c>
      <c r="AV1107" s="14" t="s">
        <v>82</v>
      </c>
      <c r="AW1107" s="14" t="s">
        <v>34</v>
      </c>
      <c r="AX1107" s="14" t="s">
        <v>72</v>
      </c>
      <c r="AY1107" s="214" t="s">
        <v>132</v>
      </c>
    </row>
    <row r="1108" spans="1:65" s="13" customFormat="1" ht="11.25">
      <c r="B1108" s="193"/>
      <c r="C1108" s="194"/>
      <c r="D1108" s="195" t="s">
        <v>143</v>
      </c>
      <c r="E1108" s="196" t="s">
        <v>19</v>
      </c>
      <c r="F1108" s="197" t="s">
        <v>395</v>
      </c>
      <c r="G1108" s="194"/>
      <c r="H1108" s="196" t="s">
        <v>19</v>
      </c>
      <c r="I1108" s="198"/>
      <c r="J1108" s="194"/>
      <c r="K1108" s="194"/>
      <c r="L1108" s="199"/>
      <c r="M1108" s="200"/>
      <c r="N1108" s="201"/>
      <c r="O1108" s="201"/>
      <c r="P1108" s="201"/>
      <c r="Q1108" s="201"/>
      <c r="R1108" s="201"/>
      <c r="S1108" s="201"/>
      <c r="T1108" s="202"/>
      <c r="AT1108" s="203" t="s">
        <v>143</v>
      </c>
      <c r="AU1108" s="203" t="s">
        <v>82</v>
      </c>
      <c r="AV1108" s="13" t="s">
        <v>80</v>
      </c>
      <c r="AW1108" s="13" t="s">
        <v>34</v>
      </c>
      <c r="AX1108" s="13" t="s">
        <v>72</v>
      </c>
      <c r="AY1108" s="203" t="s">
        <v>132</v>
      </c>
    </row>
    <row r="1109" spans="1:65" s="14" customFormat="1" ht="11.25">
      <c r="B1109" s="204"/>
      <c r="C1109" s="205"/>
      <c r="D1109" s="195" t="s">
        <v>143</v>
      </c>
      <c r="E1109" s="206" t="s">
        <v>19</v>
      </c>
      <c r="F1109" s="207" t="s">
        <v>962</v>
      </c>
      <c r="G1109" s="205"/>
      <c r="H1109" s="208">
        <v>1.2</v>
      </c>
      <c r="I1109" s="209"/>
      <c r="J1109" s="205"/>
      <c r="K1109" s="205"/>
      <c r="L1109" s="210"/>
      <c r="M1109" s="211"/>
      <c r="N1109" s="212"/>
      <c r="O1109" s="212"/>
      <c r="P1109" s="212"/>
      <c r="Q1109" s="212"/>
      <c r="R1109" s="212"/>
      <c r="S1109" s="212"/>
      <c r="T1109" s="213"/>
      <c r="AT1109" s="214" t="s">
        <v>143</v>
      </c>
      <c r="AU1109" s="214" t="s">
        <v>82</v>
      </c>
      <c r="AV1109" s="14" t="s">
        <v>82</v>
      </c>
      <c r="AW1109" s="14" t="s">
        <v>34</v>
      </c>
      <c r="AX1109" s="14" t="s">
        <v>72</v>
      </c>
      <c r="AY1109" s="214" t="s">
        <v>132</v>
      </c>
    </row>
    <row r="1110" spans="1:65" s="13" customFormat="1" ht="11.25">
      <c r="B1110" s="193"/>
      <c r="C1110" s="194"/>
      <c r="D1110" s="195" t="s">
        <v>143</v>
      </c>
      <c r="E1110" s="196" t="s">
        <v>19</v>
      </c>
      <c r="F1110" s="197" t="s">
        <v>956</v>
      </c>
      <c r="G1110" s="194"/>
      <c r="H1110" s="196" t="s">
        <v>19</v>
      </c>
      <c r="I1110" s="198"/>
      <c r="J1110" s="194"/>
      <c r="K1110" s="194"/>
      <c r="L1110" s="199"/>
      <c r="M1110" s="200"/>
      <c r="N1110" s="201"/>
      <c r="O1110" s="201"/>
      <c r="P1110" s="201"/>
      <c r="Q1110" s="201"/>
      <c r="R1110" s="201"/>
      <c r="S1110" s="201"/>
      <c r="T1110" s="202"/>
      <c r="AT1110" s="203" t="s">
        <v>143</v>
      </c>
      <c r="AU1110" s="203" t="s">
        <v>82</v>
      </c>
      <c r="AV1110" s="13" t="s">
        <v>80</v>
      </c>
      <c r="AW1110" s="13" t="s">
        <v>34</v>
      </c>
      <c r="AX1110" s="13" t="s">
        <v>72</v>
      </c>
      <c r="AY1110" s="203" t="s">
        <v>132</v>
      </c>
    </row>
    <row r="1111" spans="1:65" s="14" customFormat="1" ht="11.25">
      <c r="B1111" s="204"/>
      <c r="C1111" s="205"/>
      <c r="D1111" s="195" t="s">
        <v>143</v>
      </c>
      <c r="E1111" s="206" t="s">
        <v>19</v>
      </c>
      <c r="F1111" s="207" t="s">
        <v>936</v>
      </c>
      <c r="G1111" s="205"/>
      <c r="H1111" s="208">
        <v>0.9</v>
      </c>
      <c r="I1111" s="209"/>
      <c r="J1111" s="205"/>
      <c r="K1111" s="205"/>
      <c r="L1111" s="210"/>
      <c r="M1111" s="211"/>
      <c r="N1111" s="212"/>
      <c r="O1111" s="212"/>
      <c r="P1111" s="212"/>
      <c r="Q1111" s="212"/>
      <c r="R1111" s="212"/>
      <c r="S1111" s="212"/>
      <c r="T1111" s="213"/>
      <c r="AT1111" s="214" t="s">
        <v>143</v>
      </c>
      <c r="AU1111" s="214" t="s">
        <v>82</v>
      </c>
      <c r="AV1111" s="14" t="s">
        <v>82</v>
      </c>
      <c r="AW1111" s="14" t="s">
        <v>34</v>
      </c>
      <c r="AX1111" s="14" t="s">
        <v>72</v>
      </c>
      <c r="AY1111" s="214" t="s">
        <v>132</v>
      </c>
    </row>
    <row r="1112" spans="1:65" s="15" customFormat="1" ht="11.25">
      <c r="B1112" s="215"/>
      <c r="C1112" s="216"/>
      <c r="D1112" s="195" t="s">
        <v>143</v>
      </c>
      <c r="E1112" s="217" t="s">
        <v>19</v>
      </c>
      <c r="F1112" s="218" t="s">
        <v>150</v>
      </c>
      <c r="G1112" s="216"/>
      <c r="H1112" s="219">
        <v>2.2999999999999998</v>
      </c>
      <c r="I1112" s="220"/>
      <c r="J1112" s="216"/>
      <c r="K1112" s="216"/>
      <c r="L1112" s="221"/>
      <c r="M1112" s="222"/>
      <c r="N1112" s="223"/>
      <c r="O1112" s="223"/>
      <c r="P1112" s="223"/>
      <c r="Q1112" s="223"/>
      <c r="R1112" s="223"/>
      <c r="S1112" s="223"/>
      <c r="T1112" s="224"/>
      <c r="AT1112" s="225" t="s">
        <v>143</v>
      </c>
      <c r="AU1112" s="225" t="s">
        <v>82</v>
      </c>
      <c r="AV1112" s="15" t="s">
        <v>139</v>
      </c>
      <c r="AW1112" s="15" t="s">
        <v>34</v>
      </c>
      <c r="AX1112" s="15" t="s">
        <v>80</v>
      </c>
      <c r="AY1112" s="225" t="s">
        <v>132</v>
      </c>
    </row>
    <row r="1113" spans="1:65" s="2" customFormat="1" ht="24.2" customHeight="1">
      <c r="A1113" s="36"/>
      <c r="B1113" s="37"/>
      <c r="C1113" s="175" t="s">
        <v>963</v>
      </c>
      <c r="D1113" s="175" t="s">
        <v>134</v>
      </c>
      <c r="E1113" s="176" t="s">
        <v>964</v>
      </c>
      <c r="F1113" s="177" t="s">
        <v>965</v>
      </c>
      <c r="G1113" s="178" t="s">
        <v>159</v>
      </c>
      <c r="H1113" s="179">
        <v>1.8</v>
      </c>
      <c r="I1113" s="180"/>
      <c r="J1113" s="181">
        <f>ROUND(I1113*H1113,2)</f>
        <v>0</v>
      </c>
      <c r="K1113" s="177" t="s">
        <v>138</v>
      </c>
      <c r="L1113" s="41"/>
      <c r="M1113" s="182" t="s">
        <v>19</v>
      </c>
      <c r="N1113" s="183" t="s">
        <v>43</v>
      </c>
      <c r="O1113" s="66"/>
      <c r="P1113" s="184">
        <f>O1113*H1113</f>
        <v>0</v>
      </c>
      <c r="Q1113" s="184">
        <v>1.2750000000000001E-3</v>
      </c>
      <c r="R1113" s="184">
        <f>Q1113*H1113</f>
        <v>2.2950000000000002E-3</v>
      </c>
      <c r="S1113" s="184">
        <v>2.1000000000000001E-2</v>
      </c>
      <c r="T1113" s="185">
        <f>S1113*H1113</f>
        <v>3.78E-2</v>
      </c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R1113" s="186" t="s">
        <v>139</v>
      </c>
      <c r="AT1113" s="186" t="s">
        <v>134</v>
      </c>
      <c r="AU1113" s="186" t="s">
        <v>82</v>
      </c>
      <c r="AY1113" s="19" t="s">
        <v>132</v>
      </c>
      <c r="BE1113" s="187">
        <f>IF(N1113="základní",J1113,0)</f>
        <v>0</v>
      </c>
      <c r="BF1113" s="187">
        <f>IF(N1113="snížená",J1113,0)</f>
        <v>0</v>
      </c>
      <c r="BG1113" s="187">
        <f>IF(N1113="zákl. přenesená",J1113,0)</f>
        <v>0</v>
      </c>
      <c r="BH1113" s="187">
        <f>IF(N1113="sníž. přenesená",J1113,0)</f>
        <v>0</v>
      </c>
      <c r="BI1113" s="187">
        <f>IF(N1113="nulová",J1113,0)</f>
        <v>0</v>
      </c>
      <c r="BJ1113" s="19" t="s">
        <v>80</v>
      </c>
      <c r="BK1113" s="187">
        <f>ROUND(I1113*H1113,2)</f>
        <v>0</v>
      </c>
      <c r="BL1113" s="19" t="s">
        <v>139</v>
      </c>
      <c r="BM1113" s="186" t="s">
        <v>966</v>
      </c>
    </row>
    <row r="1114" spans="1:65" s="2" customFormat="1" ht="11.25">
      <c r="A1114" s="36"/>
      <c r="B1114" s="37"/>
      <c r="C1114" s="38"/>
      <c r="D1114" s="188" t="s">
        <v>141</v>
      </c>
      <c r="E1114" s="38"/>
      <c r="F1114" s="189" t="s">
        <v>967</v>
      </c>
      <c r="G1114" s="38"/>
      <c r="H1114" s="38"/>
      <c r="I1114" s="190"/>
      <c r="J1114" s="38"/>
      <c r="K1114" s="38"/>
      <c r="L1114" s="41"/>
      <c r="M1114" s="191"/>
      <c r="N1114" s="192"/>
      <c r="O1114" s="66"/>
      <c r="P1114" s="66"/>
      <c r="Q1114" s="66"/>
      <c r="R1114" s="66"/>
      <c r="S1114" s="66"/>
      <c r="T1114" s="67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T1114" s="19" t="s">
        <v>141</v>
      </c>
      <c r="AU1114" s="19" t="s">
        <v>82</v>
      </c>
    </row>
    <row r="1115" spans="1:65" s="13" customFormat="1" ht="11.25">
      <c r="B1115" s="193"/>
      <c r="C1115" s="194"/>
      <c r="D1115" s="195" t="s">
        <v>143</v>
      </c>
      <c r="E1115" s="196" t="s">
        <v>19</v>
      </c>
      <c r="F1115" s="197" t="s">
        <v>928</v>
      </c>
      <c r="G1115" s="194"/>
      <c r="H1115" s="196" t="s">
        <v>19</v>
      </c>
      <c r="I1115" s="198"/>
      <c r="J1115" s="194"/>
      <c r="K1115" s="194"/>
      <c r="L1115" s="199"/>
      <c r="M1115" s="200"/>
      <c r="N1115" s="201"/>
      <c r="O1115" s="201"/>
      <c r="P1115" s="201"/>
      <c r="Q1115" s="201"/>
      <c r="R1115" s="201"/>
      <c r="S1115" s="201"/>
      <c r="T1115" s="202"/>
      <c r="AT1115" s="203" t="s">
        <v>143</v>
      </c>
      <c r="AU1115" s="203" t="s">
        <v>82</v>
      </c>
      <c r="AV1115" s="13" t="s">
        <v>80</v>
      </c>
      <c r="AW1115" s="13" t="s">
        <v>34</v>
      </c>
      <c r="AX1115" s="13" t="s">
        <v>72</v>
      </c>
      <c r="AY1115" s="203" t="s">
        <v>132</v>
      </c>
    </row>
    <row r="1116" spans="1:65" s="13" customFormat="1" ht="11.25">
      <c r="B1116" s="193"/>
      <c r="C1116" s="194"/>
      <c r="D1116" s="195" t="s">
        <v>143</v>
      </c>
      <c r="E1116" s="196" t="s">
        <v>19</v>
      </c>
      <c r="F1116" s="197" t="s">
        <v>367</v>
      </c>
      <c r="G1116" s="194"/>
      <c r="H1116" s="196" t="s">
        <v>19</v>
      </c>
      <c r="I1116" s="198"/>
      <c r="J1116" s="194"/>
      <c r="K1116" s="194"/>
      <c r="L1116" s="199"/>
      <c r="M1116" s="200"/>
      <c r="N1116" s="201"/>
      <c r="O1116" s="201"/>
      <c r="P1116" s="201"/>
      <c r="Q1116" s="201"/>
      <c r="R1116" s="201"/>
      <c r="S1116" s="201"/>
      <c r="T1116" s="202"/>
      <c r="AT1116" s="203" t="s">
        <v>143</v>
      </c>
      <c r="AU1116" s="203" t="s">
        <v>82</v>
      </c>
      <c r="AV1116" s="13" t="s">
        <v>80</v>
      </c>
      <c r="AW1116" s="13" t="s">
        <v>34</v>
      </c>
      <c r="AX1116" s="13" t="s">
        <v>72</v>
      </c>
      <c r="AY1116" s="203" t="s">
        <v>132</v>
      </c>
    </row>
    <row r="1117" spans="1:65" s="14" customFormat="1" ht="11.25">
      <c r="B1117" s="204"/>
      <c r="C1117" s="205"/>
      <c r="D1117" s="195" t="s">
        <v>143</v>
      </c>
      <c r="E1117" s="206" t="s">
        <v>19</v>
      </c>
      <c r="F1117" s="207" t="s">
        <v>968</v>
      </c>
      <c r="G1117" s="205"/>
      <c r="H1117" s="208">
        <v>0.6</v>
      </c>
      <c r="I1117" s="209"/>
      <c r="J1117" s="205"/>
      <c r="K1117" s="205"/>
      <c r="L1117" s="210"/>
      <c r="M1117" s="211"/>
      <c r="N1117" s="212"/>
      <c r="O1117" s="212"/>
      <c r="P1117" s="212"/>
      <c r="Q1117" s="212"/>
      <c r="R1117" s="212"/>
      <c r="S1117" s="212"/>
      <c r="T1117" s="213"/>
      <c r="AT1117" s="214" t="s">
        <v>143</v>
      </c>
      <c r="AU1117" s="214" t="s">
        <v>82</v>
      </c>
      <c r="AV1117" s="14" t="s">
        <v>82</v>
      </c>
      <c r="AW1117" s="14" t="s">
        <v>34</v>
      </c>
      <c r="AX1117" s="14" t="s">
        <v>72</v>
      </c>
      <c r="AY1117" s="214" t="s">
        <v>132</v>
      </c>
    </row>
    <row r="1118" spans="1:65" s="13" customFormat="1" ht="11.25">
      <c r="B1118" s="193"/>
      <c r="C1118" s="194"/>
      <c r="D1118" s="195" t="s">
        <v>143</v>
      </c>
      <c r="E1118" s="196" t="s">
        <v>19</v>
      </c>
      <c r="F1118" s="197" t="s">
        <v>395</v>
      </c>
      <c r="G1118" s="194"/>
      <c r="H1118" s="196" t="s">
        <v>19</v>
      </c>
      <c r="I1118" s="198"/>
      <c r="J1118" s="194"/>
      <c r="K1118" s="194"/>
      <c r="L1118" s="199"/>
      <c r="M1118" s="200"/>
      <c r="N1118" s="201"/>
      <c r="O1118" s="201"/>
      <c r="P1118" s="201"/>
      <c r="Q1118" s="201"/>
      <c r="R1118" s="201"/>
      <c r="S1118" s="201"/>
      <c r="T1118" s="202"/>
      <c r="AT1118" s="203" t="s">
        <v>143</v>
      </c>
      <c r="AU1118" s="203" t="s">
        <v>82</v>
      </c>
      <c r="AV1118" s="13" t="s">
        <v>80</v>
      </c>
      <c r="AW1118" s="13" t="s">
        <v>34</v>
      </c>
      <c r="AX1118" s="13" t="s">
        <v>72</v>
      </c>
      <c r="AY1118" s="203" t="s">
        <v>132</v>
      </c>
    </row>
    <row r="1119" spans="1:65" s="14" customFormat="1" ht="11.25">
      <c r="B1119" s="204"/>
      <c r="C1119" s="205"/>
      <c r="D1119" s="195" t="s">
        <v>143</v>
      </c>
      <c r="E1119" s="206" t="s">
        <v>19</v>
      </c>
      <c r="F1119" s="207" t="s">
        <v>962</v>
      </c>
      <c r="G1119" s="205"/>
      <c r="H1119" s="208">
        <v>1.2</v>
      </c>
      <c r="I1119" s="209"/>
      <c r="J1119" s="205"/>
      <c r="K1119" s="205"/>
      <c r="L1119" s="210"/>
      <c r="M1119" s="211"/>
      <c r="N1119" s="212"/>
      <c r="O1119" s="212"/>
      <c r="P1119" s="212"/>
      <c r="Q1119" s="212"/>
      <c r="R1119" s="212"/>
      <c r="S1119" s="212"/>
      <c r="T1119" s="213"/>
      <c r="AT1119" s="214" t="s">
        <v>143</v>
      </c>
      <c r="AU1119" s="214" t="s">
        <v>82</v>
      </c>
      <c r="AV1119" s="14" t="s">
        <v>82</v>
      </c>
      <c r="AW1119" s="14" t="s">
        <v>34</v>
      </c>
      <c r="AX1119" s="14" t="s">
        <v>72</v>
      </c>
      <c r="AY1119" s="214" t="s">
        <v>132</v>
      </c>
    </row>
    <row r="1120" spans="1:65" s="15" customFormat="1" ht="11.25">
      <c r="B1120" s="215"/>
      <c r="C1120" s="216"/>
      <c r="D1120" s="195" t="s">
        <v>143</v>
      </c>
      <c r="E1120" s="217" t="s">
        <v>19</v>
      </c>
      <c r="F1120" s="218" t="s">
        <v>150</v>
      </c>
      <c r="G1120" s="216"/>
      <c r="H1120" s="219">
        <v>1.7999999999999998</v>
      </c>
      <c r="I1120" s="220"/>
      <c r="J1120" s="216"/>
      <c r="K1120" s="216"/>
      <c r="L1120" s="221"/>
      <c r="M1120" s="222"/>
      <c r="N1120" s="223"/>
      <c r="O1120" s="223"/>
      <c r="P1120" s="223"/>
      <c r="Q1120" s="223"/>
      <c r="R1120" s="223"/>
      <c r="S1120" s="223"/>
      <c r="T1120" s="224"/>
      <c r="AT1120" s="225" t="s">
        <v>143</v>
      </c>
      <c r="AU1120" s="225" t="s">
        <v>82</v>
      </c>
      <c r="AV1120" s="15" t="s">
        <v>139</v>
      </c>
      <c r="AW1120" s="15" t="s">
        <v>34</v>
      </c>
      <c r="AX1120" s="15" t="s">
        <v>80</v>
      </c>
      <c r="AY1120" s="225" t="s">
        <v>132</v>
      </c>
    </row>
    <row r="1121" spans="1:65" s="2" customFormat="1" ht="24.2" customHeight="1">
      <c r="A1121" s="36"/>
      <c r="B1121" s="37"/>
      <c r="C1121" s="175" t="s">
        <v>969</v>
      </c>
      <c r="D1121" s="175" t="s">
        <v>134</v>
      </c>
      <c r="E1121" s="176" t="s">
        <v>970</v>
      </c>
      <c r="F1121" s="177" t="s">
        <v>971</v>
      </c>
      <c r="G1121" s="178" t="s">
        <v>159</v>
      </c>
      <c r="H1121" s="179">
        <v>0.3</v>
      </c>
      <c r="I1121" s="180"/>
      <c r="J1121" s="181">
        <f>ROUND(I1121*H1121,2)</f>
        <v>0</v>
      </c>
      <c r="K1121" s="177" t="s">
        <v>138</v>
      </c>
      <c r="L1121" s="41"/>
      <c r="M1121" s="182" t="s">
        <v>19</v>
      </c>
      <c r="N1121" s="183" t="s">
        <v>43</v>
      </c>
      <c r="O1121" s="66"/>
      <c r="P1121" s="184">
        <f>O1121*H1121</f>
        <v>0</v>
      </c>
      <c r="Q1121" s="184">
        <v>1.3730000000000001E-3</v>
      </c>
      <c r="R1121" s="184">
        <f>Q1121*H1121</f>
        <v>4.1190000000000004E-4</v>
      </c>
      <c r="S1121" s="184">
        <v>2.9000000000000001E-2</v>
      </c>
      <c r="T1121" s="185">
        <f>S1121*H1121</f>
        <v>8.6999999999999994E-3</v>
      </c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R1121" s="186" t="s">
        <v>139</v>
      </c>
      <c r="AT1121" s="186" t="s">
        <v>134</v>
      </c>
      <c r="AU1121" s="186" t="s">
        <v>82</v>
      </c>
      <c r="AY1121" s="19" t="s">
        <v>132</v>
      </c>
      <c r="BE1121" s="187">
        <f>IF(N1121="základní",J1121,0)</f>
        <v>0</v>
      </c>
      <c r="BF1121" s="187">
        <f>IF(N1121="snížená",J1121,0)</f>
        <v>0</v>
      </c>
      <c r="BG1121" s="187">
        <f>IF(N1121="zákl. přenesená",J1121,0)</f>
        <v>0</v>
      </c>
      <c r="BH1121" s="187">
        <f>IF(N1121="sníž. přenesená",J1121,0)</f>
        <v>0</v>
      </c>
      <c r="BI1121" s="187">
        <f>IF(N1121="nulová",J1121,0)</f>
        <v>0</v>
      </c>
      <c r="BJ1121" s="19" t="s">
        <v>80</v>
      </c>
      <c r="BK1121" s="187">
        <f>ROUND(I1121*H1121,2)</f>
        <v>0</v>
      </c>
      <c r="BL1121" s="19" t="s">
        <v>139</v>
      </c>
      <c r="BM1121" s="186" t="s">
        <v>972</v>
      </c>
    </row>
    <row r="1122" spans="1:65" s="2" customFormat="1" ht="11.25">
      <c r="A1122" s="36"/>
      <c r="B1122" s="37"/>
      <c r="C1122" s="38"/>
      <c r="D1122" s="188" t="s">
        <v>141</v>
      </c>
      <c r="E1122" s="38"/>
      <c r="F1122" s="189" t="s">
        <v>973</v>
      </c>
      <c r="G1122" s="38"/>
      <c r="H1122" s="38"/>
      <c r="I1122" s="190"/>
      <c r="J1122" s="38"/>
      <c r="K1122" s="38"/>
      <c r="L1122" s="41"/>
      <c r="M1122" s="191"/>
      <c r="N1122" s="192"/>
      <c r="O1122" s="66"/>
      <c r="P1122" s="66"/>
      <c r="Q1122" s="66"/>
      <c r="R1122" s="66"/>
      <c r="S1122" s="66"/>
      <c r="T1122" s="67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T1122" s="19" t="s">
        <v>141</v>
      </c>
      <c r="AU1122" s="19" t="s">
        <v>82</v>
      </c>
    </row>
    <row r="1123" spans="1:65" s="13" customFormat="1" ht="11.25">
      <c r="B1123" s="193"/>
      <c r="C1123" s="194"/>
      <c r="D1123" s="195" t="s">
        <v>143</v>
      </c>
      <c r="E1123" s="196" t="s">
        <v>19</v>
      </c>
      <c r="F1123" s="197" t="s">
        <v>928</v>
      </c>
      <c r="G1123" s="194"/>
      <c r="H1123" s="196" t="s">
        <v>19</v>
      </c>
      <c r="I1123" s="198"/>
      <c r="J1123" s="194"/>
      <c r="K1123" s="194"/>
      <c r="L1123" s="199"/>
      <c r="M1123" s="200"/>
      <c r="N1123" s="201"/>
      <c r="O1123" s="201"/>
      <c r="P1123" s="201"/>
      <c r="Q1123" s="201"/>
      <c r="R1123" s="201"/>
      <c r="S1123" s="201"/>
      <c r="T1123" s="202"/>
      <c r="AT1123" s="203" t="s">
        <v>143</v>
      </c>
      <c r="AU1123" s="203" t="s">
        <v>82</v>
      </c>
      <c r="AV1123" s="13" t="s">
        <v>80</v>
      </c>
      <c r="AW1123" s="13" t="s">
        <v>34</v>
      </c>
      <c r="AX1123" s="13" t="s">
        <v>72</v>
      </c>
      <c r="AY1123" s="203" t="s">
        <v>132</v>
      </c>
    </row>
    <row r="1124" spans="1:65" s="14" customFormat="1" ht="11.25">
      <c r="B1124" s="204"/>
      <c r="C1124" s="205"/>
      <c r="D1124" s="195" t="s">
        <v>143</v>
      </c>
      <c r="E1124" s="206" t="s">
        <v>19</v>
      </c>
      <c r="F1124" s="207" t="s">
        <v>944</v>
      </c>
      <c r="G1124" s="205"/>
      <c r="H1124" s="208">
        <v>0.3</v>
      </c>
      <c r="I1124" s="209"/>
      <c r="J1124" s="205"/>
      <c r="K1124" s="205"/>
      <c r="L1124" s="210"/>
      <c r="M1124" s="211"/>
      <c r="N1124" s="212"/>
      <c r="O1124" s="212"/>
      <c r="P1124" s="212"/>
      <c r="Q1124" s="212"/>
      <c r="R1124" s="212"/>
      <c r="S1124" s="212"/>
      <c r="T1124" s="213"/>
      <c r="AT1124" s="214" t="s">
        <v>143</v>
      </c>
      <c r="AU1124" s="214" t="s">
        <v>82</v>
      </c>
      <c r="AV1124" s="14" t="s">
        <v>82</v>
      </c>
      <c r="AW1124" s="14" t="s">
        <v>34</v>
      </c>
      <c r="AX1124" s="14" t="s">
        <v>72</v>
      </c>
      <c r="AY1124" s="214" t="s">
        <v>132</v>
      </c>
    </row>
    <row r="1125" spans="1:65" s="15" customFormat="1" ht="11.25">
      <c r="B1125" s="215"/>
      <c r="C1125" s="216"/>
      <c r="D1125" s="195" t="s">
        <v>143</v>
      </c>
      <c r="E1125" s="217" t="s">
        <v>19</v>
      </c>
      <c r="F1125" s="218" t="s">
        <v>150</v>
      </c>
      <c r="G1125" s="216"/>
      <c r="H1125" s="219">
        <v>0.3</v>
      </c>
      <c r="I1125" s="220"/>
      <c r="J1125" s="216"/>
      <c r="K1125" s="216"/>
      <c r="L1125" s="221"/>
      <c r="M1125" s="222"/>
      <c r="N1125" s="223"/>
      <c r="O1125" s="223"/>
      <c r="P1125" s="223"/>
      <c r="Q1125" s="223"/>
      <c r="R1125" s="223"/>
      <c r="S1125" s="223"/>
      <c r="T1125" s="224"/>
      <c r="AT1125" s="225" t="s">
        <v>143</v>
      </c>
      <c r="AU1125" s="225" t="s">
        <v>82</v>
      </c>
      <c r="AV1125" s="15" t="s">
        <v>139</v>
      </c>
      <c r="AW1125" s="15" t="s">
        <v>34</v>
      </c>
      <c r="AX1125" s="15" t="s">
        <v>80</v>
      </c>
      <c r="AY1125" s="225" t="s">
        <v>132</v>
      </c>
    </row>
    <row r="1126" spans="1:65" s="2" customFormat="1" ht="24.2" customHeight="1">
      <c r="A1126" s="36"/>
      <c r="B1126" s="37"/>
      <c r="C1126" s="175" t="s">
        <v>974</v>
      </c>
      <c r="D1126" s="175" t="s">
        <v>134</v>
      </c>
      <c r="E1126" s="176" t="s">
        <v>975</v>
      </c>
      <c r="F1126" s="177" t="s">
        <v>976</v>
      </c>
      <c r="G1126" s="178" t="s">
        <v>159</v>
      </c>
      <c r="H1126" s="179">
        <v>1.2</v>
      </c>
      <c r="I1126" s="180"/>
      <c r="J1126" s="181">
        <f>ROUND(I1126*H1126,2)</f>
        <v>0</v>
      </c>
      <c r="K1126" s="177" t="s">
        <v>138</v>
      </c>
      <c r="L1126" s="41"/>
      <c r="M1126" s="182" t="s">
        <v>19</v>
      </c>
      <c r="N1126" s="183" t="s">
        <v>43</v>
      </c>
      <c r="O1126" s="66"/>
      <c r="P1126" s="184">
        <f>O1126*H1126</f>
        <v>0</v>
      </c>
      <c r="Q1126" s="184">
        <v>3.1570000000000001E-3</v>
      </c>
      <c r="R1126" s="184">
        <f>Q1126*H1126</f>
        <v>3.7883999999999999E-3</v>
      </c>
      <c r="S1126" s="184">
        <v>6.9000000000000006E-2</v>
      </c>
      <c r="T1126" s="185">
        <f>S1126*H1126</f>
        <v>8.2799999999999999E-2</v>
      </c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R1126" s="186" t="s">
        <v>139</v>
      </c>
      <c r="AT1126" s="186" t="s">
        <v>134</v>
      </c>
      <c r="AU1126" s="186" t="s">
        <v>82</v>
      </c>
      <c r="AY1126" s="19" t="s">
        <v>132</v>
      </c>
      <c r="BE1126" s="187">
        <f>IF(N1126="základní",J1126,0)</f>
        <v>0</v>
      </c>
      <c r="BF1126" s="187">
        <f>IF(N1126="snížená",J1126,0)</f>
        <v>0</v>
      </c>
      <c r="BG1126" s="187">
        <f>IF(N1126="zákl. přenesená",J1126,0)</f>
        <v>0</v>
      </c>
      <c r="BH1126" s="187">
        <f>IF(N1126="sníž. přenesená",J1126,0)</f>
        <v>0</v>
      </c>
      <c r="BI1126" s="187">
        <f>IF(N1126="nulová",J1126,0)</f>
        <v>0</v>
      </c>
      <c r="BJ1126" s="19" t="s">
        <v>80</v>
      </c>
      <c r="BK1126" s="187">
        <f>ROUND(I1126*H1126,2)</f>
        <v>0</v>
      </c>
      <c r="BL1126" s="19" t="s">
        <v>139</v>
      </c>
      <c r="BM1126" s="186" t="s">
        <v>977</v>
      </c>
    </row>
    <row r="1127" spans="1:65" s="2" customFormat="1" ht="11.25">
      <c r="A1127" s="36"/>
      <c r="B1127" s="37"/>
      <c r="C1127" s="38"/>
      <c r="D1127" s="188" t="s">
        <v>141</v>
      </c>
      <c r="E1127" s="38"/>
      <c r="F1127" s="189" t="s">
        <v>978</v>
      </c>
      <c r="G1127" s="38"/>
      <c r="H1127" s="38"/>
      <c r="I1127" s="190"/>
      <c r="J1127" s="38"/>
      <c r="K1127" s="38"/>
      <c r="L1127" s="41"/>
      <c r="M1127" s="191"/>
      <c r="N1127" s="192"/>
      <c r="O1127" s="66"/>
      <c r="P1127" s="66"/>
      <c r="Q1127" s="66"/>
      <c r="R1127" s="66"/>
      <c r="S1127" s="66"/>
      <c r="T1127" s="67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T1127" s="19" t="s">
        <v>141</v>
      </c>
      <c r="AU1127" s="19" t="s">
        <v>82</v>
      </c>
    </row>
    <row r="1128" spans="1:65" s="13" customFormat="1" ht="11.25">
      <c r="B1128" s="193"/>
      <c r="C1128" s="194"/>
      <c r="D1128" s="195" t="s">
        <v>143</v>
      </c>
      <c r="E1128" s="196" t="s">
        <v>19</v>
      </c>
      <c r="F1128" s="197" t="s">
        <v>928</v>
      </c>
      <c r="G1128" s="194"/>
      <c r="H1128" s="196" t="s">
        <v>19</v>
      </c>
      <c r="I1128" s="198"/>
      <c r="J1128" s="194"/>
      <c r="K1128" s="194"/>
      <c r="L1128" s="199"/>
      <c r="M1128" s="200"/>
      <c r="N1128" s="201"/>
      <c r="O1128" s="201"/>
      <c r="P1128" s="201"/>
      <c r="Q1128" s="201"/>
      <c r="R1128" s="201"/>
      <c r="S1128" s="201"/>
      <c r="T1128" s="202"/>
      <c r="AT1128" s="203" t="s">
        <v>143</v>
      </c>
      <c r="AU1128" s="203" t="s">
        <v>82</v>
      </c>
      <c r="AV1128" s="13" t="s">
        <v>80</v>
      </c>
      <c r="AW1128" s="13" t="s">
        <v>34</v>
      </c>
      <c r="AX1128" s="13" t="s">
        <v>72</v>
      </c>
      <c r="AY1128" s="203" t="s">
        <v>132</v>
      </c>
    </row>
    <row r="1129" spans="1:65" s="14" customFormat="1" ht="11.25">
      <c r="B1129" s="204"/>
      <c r="C1129" s="205"/>
      <c r="D1129" s="195" t="s">
        <v>143</v>
      </c>
      <c r="E1129" s="206" t="s">
        <v>19</v>
      </c>
      <c r="F1129" s="207" t="s">
        <v>962</v>
      </c>
      <c r="G1129" s="205"/>
      <c r="H1129" s="208">
        <v>1.2</v>
      </c>
      <c r="I1129" s="209"/>
      <c r="J1129" s="205"/>
      <c r="K1129" s="205"/>
      <c r="L1129" s="210"/>
      <c r="M1129" s="211"/>
      <c r="N1129" s="212"/>
      <c r="O1129" s="212"/>
      <c r="P1129" s="212"/>
      <c r="Q1129" s="212"/>
      <c r="R1129" s="212"/>
      <c r="S1129" s="212"/>
      <c r="T1129" s="213"/>
      <c r="AT1129" s="214" t="s">
        <v>143</v>
      </c>
      <c r="AU1129" s="214" t="s">
        <v>82</v>
      </c>
      <c r="AV1129" s="14" t="s">
        <v>82</v>
      </c>
      <c r="AW1129" s="14" t="s">
        <v>34</v>
      </c>
      <c r="AX1129" s="14" t="s">
        <v>72</v>
      </c>
      <c r="AY1129" s="214" t="s">
        <v>132</v>
      </c>
    </row>
    <row r="1130" spans="1:65" s="15" customFormat="1" ht="11.25">
      <c r="B1130" s="215"/>
      <c r="C1130" s="216"/>
      <c r="D1130" s="195" t="s">
        <v>143</v>
      </c>
      <c r="E1130" s="217" t="s">
        <v>19</v>
      </c>
      <c r="F1130" s="218" t="s">
        <v>150</v>
      </c>
      <c r="G1130" s="216"/>
      <c r="H1130" s="219">
        <v>1.2</v>
      </c>
      <c r="I1130" s="220"/>
      <c r="J1130" s="216"/>
      <c r="K1130" s="216"/>
      <c r="L1130" s="221"/>
      <c r="M1130" s="222"/>
      <c r="N1130" s="223"/>
      <c r="O1130" s="223"/>
      <c r="P1130" s="223"/>
      <c r="Q1130" s="223"/>
      <c r="R1130" s="223"/>
      <c r="S1130" s="223"/>
      <c r="T1130" s="224"/>
      <c r="AT1130" s="225" t="s">
        <v>143</v>
      </c>
      <c r="AU1130" s="225" t="s">
        <v>82</v>
      </c>
      <c r="AV1130" s="15" t="s">
        <v>139</v>
      </c>
      <c r="AW1130" s="15" t="s">
        <v>34</v>
      </c>
      <c r="AX1130" s="15" t="s">
        <v>80</v>
      </c>
      <c r="AY1130" s="225" t="s">
        <v>132</v>
      </c>
    </row>
    <row r="1131" spans="1:65" s="12" customFormat="1" ht="22.9" customHeight="1">
      <c r="B1131" s="159"/>
      <c r="C1131" s="160"/>
      <c r="D1131" s="161" t="s">
        <v>71</v>
      </c>
      <c r="E1131" s="173" t="s">
        <v>979</v>
      </c>
      <c r="F1131" s="173" t="s">
        <v>980</v>
      </c>
      <c r="G1131" s="160"/>
      <c r="H1131" s="160"/>
      <c r="I1131" s="163"/>
      <c r="J1131" s="174">
        <f>BK1131</f>
        <v>0</v>
      </c>
      <c r="K1131" s="160"/>
      <c r="L1131" s="165"/>
      <c r="M1131" s="166"/>
      <c r="N1131" s="167"/>
      <c r="O1131" s="167"/>
      <c r="P1131" s="168">
        <f>SUM(P1132:P1133)</f>
        <v>0</v>
      </c>
      <c r="Q1131" s="167"/>
      <c r="R1131" s="168">
        <f>SUM(R1132:R1133)</f>
        <v>0</v>
      </c>
      <c r="S1131" s="167"/>
      <c r="T1131" s="169">
        <f>SUM(T1132:T1133)</f>
        <v>0</v>
      </c>
      <c r="AR1131" s="170" t="s">
        <v>80</v>
      </c>
      <c r="AT1131" s="171" t="s">
        <v>71</v>
      </c>
      <c r="AU1131" s="171" t="s">
        <v>80</v>
      </c>
      <c r="AY1131" s="170" t="s">
        <v>132</v>
      </c>
      <c r="BK1131" s="172">
        <f>SUM(BK1132:BK1133)</f>
        <v>0</v>
      </c>
    </row>
    <row r="1132" spans="1:65" s="2" customFormat="1" ht="33" customHeight="1">
      <c r="A1132" s="36"/>
      <c r="B1132" s="37"/>
      <c r="C1132" s="175" t="s">
        <v>981</v>
      </c>
      <c r="D1132" s="175" t="s">
        <v>134</v>
      </c>
      <c r="E1132" s="176" t="s">
        <v>982</v>
      </c>
      <c r="F1132" s="177" t="s">
        <v>983</v>
      </c>
      <c r="G1132" s="178" t="s">
        <v>263</v>
      </c>
      <c r="H1132" s="179">
        <v>456.68099999999998</v>
      </c>
      <c r="I1132" s="180"/>
      <c r="J1132" s="181">
        <f>ROUND(I1132*H1132,2)</f>
        <v>0</v>
      </c>
      <c r="K1132" s="177" t="s">
        <v>138</v>
      </c>
      <c r="L1132" s="41"/>
      <c r="M1132" s="182" t="s">
        <v>19</v>
      </c>
      <c r="N1132" s="183" t="s">
        <v>43</v>
      </c>
      <c r="O1132" s="66"/>
      <c r="P1132" s="184">
        <f>O1132*H1132</f>
        <v>0</v>
      </c>
      <c r="Q1132" s="184">
        <v>0</v>
      </c>
      <c r="R1132" s="184">
        <f>Q1132*H1132</f>
        <v>0</v>
      </c>
      <c r="S1132" s="184">
        <v>0</v>
      </c>
      <c r="T1132" s="185">
        <f>S1132*H1132</f>
        <v>0</v>
      </c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R1132" s="186" t="s">
        <v>139</v>
      </c>
      <c r="AT1132" s="186" t="s">
        <v>134</v>
      </c>
      <c r="AU1132" s="186" t="s">
        <v>82</v>
      </c>
      <c r="AY1132" s="19" t="s">
        <v>132</v>
      </c>
      <c r="BE1132" s="187">
        <f>IF(N1132="základní",J1132,0)</f>
        <v>0</v>
      </c>
      <c r="BF1132" s="187">
        <f>IF(N1132="snížená",J1132,0)</f>
        <v>0</v>
      </c>
      <c r="BG1132" s="187">
        <f>IF(N1132="zákl. přenesená",J1132,0)</f>
        <v>0</v>
      </c>
      <c r="BH1132" s="187">
        <f>IF(N1132="sníž. přenesená",J1132,0)</f>
        <v>0</v>
      </c>
      <c r="BI1132" s="187">
        <f>IF(N1132="nulová",J1132,0)</f>
        <v>0</v>
      </c>
      <c r="BJ1132" s="19" t="s">
        <v>80</v>
      </c>
      <c r="BK1132" s="187">
        <f>ROUND(I1132*H1132,2)</f>
        <v>0</v>
      </c>
      <c r="BL1132" s="19" t="s">
        <v>139</v>
      </c>
      <c r="BM1132" s="186" t="s">
        <v>984</v>
      </c>
    </row>
    <row r="1133" spans="1:65" s="2" customFormat="1" ht="11.25">
      <c r="A1133" s="36"/>
      <c r="B1133" s="37"/>
      <c r="C1133" s="38"/>
      <c r="D1133" s="188" t="s">
        <v>141</v>
      </c>
      <c r="E1133" s="38"/>
      <c r="F1133" s="189" t="s">
        <v>985</v>
      </c>
      <c r="G1133" s="38"/>
      <c r="H1133" s="38"/>
      <c r="I1133" s="190"/>
      <c r="J1133" s="38"/>
      <c r="K1133" s="38"/>
      <c r="L1133" s="41"/>
      <c r="M1133" s="191"/>
      <c r="N1133" s="192"/>
      <c r="O1133" s="66"/>
      <c r="P1133" s="66"/>
      <c r="Q1133" s="66"/>
      <c r="R1133" s="66"/>
      <c r="S1133" s="66"/>
      <c r="T1133" s="67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T1133" s="19" t="s">
        <v>141</v>
      </c>
      <c r="AU1133" s="19" t="s">
        <v>82</v>
      </c>
    </row>
    <row r="1134" spans="1:65" s="12" customFormat="1" ht="25.9" customHeight="1">
      <c r="B1134" s="159"/>
      <c r="C1134" s="160"/>
      <c r="D1134" s="161" t="s">
        <v>71</v>
      </c>
      <c r="E1134" s="162" t="s">
        <v>986</v>
      </c>
      <c r="F1134" s="162" t="s">
        <v>987</v>
      </c>
      <c r="G1134" s="160"/>
      <c r="H1134" s="160"/>
      <c r="I1134" s="163"/>
      <c r="J1134" s="164">
        <f>BK1134</f>
        <v>0</v>
      </c>
      <c r="K1134" s="160"/>
      <c r="L1134" s="165"/>
      <c r="M1134" s="166"/>
      <c r="N1134" s="167"/>
      <c r="O1134" s="167"/>
      <c r="P1134" s="168">
        <f>P1135+P1225+P1284+P1316+P1319+P1346+P1365+P1379</f>
        <v>0</v>
      </c>
      <c r="Q1134" s="167"/>
      <c r="R1134" s="168">
        <f>R1135+R1225+R1284+R1316+R1319+R1346+R1365+R1379</f>
        <v>0.7595092471299999</v>
      </c>
      <c r="S1134" s="167"/>
      <c r="T1134" s="169">
        <f>T1135+T1225+T1284+T1316+T1319+T1346+T1365+T1379</f>
        <v>0</v>
      </c>
      <c r="AR1134" s="170" t="s">
        <v>82</v>
      </c>
      <c r="AT1134" s="171" t="s">
        <v>71</v>
      </c>
      <c r="AU1134" s="171" t="s">
        <v>72</v>
      </c>
      <c r="AY1134" s="170" t="s">
        <v>132</v>
      </c>
      <c r="BK1134" s="172">
        <f>BK1135+BK1225+BK1284+BK1316+BK1319+BK1346+BK1365+BK1379</f>
        <v>0</v>
      </c>
    </row>
    <row r="1135" spans="1:65" s="12" customFormat="1" ht="22.9" customHeight="1">
      <c r="B1135" s="159"/>
      <c r="C1135" s="160"/>
      <c r="D1135" s="161" t="s">
        <v>71</v>
      </c>
      <c r="E1135" s="173" t="s">
        <v>988</v>
      </c>
      <c r="F1135" s="173" t="s">
        <v>989</v>
      </c>
      <c r="G1135" s="160"/>
      <c r="H1135" s="160"/>
      <c r="I1135" s="163"/>
      <c r="J1135" s="174">
        <f>BK1135</f>
        <v>0</v>
      </c>
      <c r="K1135" s="160"/>
      <c r="L1135" s="165"/>
      <c r="M1135" s="166"/>
      <c r="N1135" s="167"/>
      <c r="O1135" s="167"/>
      <c r="P1135" s="168">
        <f>SUM(P1136:P1224)</f>
        <v>0</v>
      </c>
      <c r="Q1135" s="167"/>
      <c r="R1135" s="168">
        <f>SUM(R1136:R1224)</f>
        <v>0.29280505125</v>
      </c>
      <c r="S1135" s="167"/>
      <c r="T1135" s="169">
        <f>SUM(T1136:T1224)</f>
        <v>0</v>
      </c>
      <c r="AR1135" s="170" t="s">
        <v>82</v>
      </c>
      <c r="AT1135" s="171" t="s">
        <v>71</v>
      </c>
      <c r="AU1135" s="171" t="s">
        <v>80</v>
      </c>
      <c r="AY1135" s="170" t="s">
        <v>132</v>
      </c>
      <c r="BK1135" s="172">
        <f>SUM(BK1136:BK1224)</f>
        <v>0</v>
      </c>
    </row>
    <row r="1136" spans="1:65" s="2" customFormat="1" ht="21.75" customHeight="1">
      <c r="A1136" s="36"/>
      <c r="B1136" s="37"/>
      <c r="C1136" s="175" t="s">
        <v>990</v>
      </c>
      <c r="D1136" s="175" t="s">
        <v>134</v>
      </c>
      <c r="E1136" s="176" t="s">
        <v>991</v>
      </c>
      <c r="F1136" s="177" t="s">
        <v>992</v>
      </c>
      <c r="G1136" s="178" t="s">
        <v>137</v>
      </c>
      <c r="H1136" s="179">
        <v>20.37</v>
      </c>
      <c r="I1136" s="180"/>
      <c r="J1136" s="181">
        <f>ROUND(I1136*H1136,2)</f>
        <v>0</v>
      </c>
      <c r="K1136" s="177" t="s">
        <v>138</v>
      </c>
      <c r="L1136" s="41"/>
      <c r="M1136" s="182" t="s">
        <v>19</v>
      </c>
      <c r="N1136" s="183" t="s">
        <v>43</v>
      </c>
      <c r="O1136" s="66"/>
      <c r="P1136" s="184">
        <f>O1136*H1136</f>
        <v>0</v>
      </c>
      <c r="Q1136" s="184">
        <v>0</v>
      </c>
      <c r="R1136" s="184">
        <f>Q1136*H1136</f>
        <v>0</v>
      </c>
      <c r="S1136" s="184">
        <v>0</v>
      </c>
      <c r="T1136" s="185">
        <f>S1136*H1136</f>
        <v>0</v>
      </c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R1136" s="186" t="s">
        <v>255</v>
      </c>
      <c r="AT1136" s="186" t="s">
        <v>134</v>
      </c>
      <c r="AU1136" s="186" t="s">
        <v>82</v>
      </c>
      <c r="AY1136" s="19" t="s">
        <v>132</v>
      </c>
      <c r="BE1136" s="187">
        <f>IF(N1136="základní",J1136,0)</f>
        <v>0</v>
      </c>
      <c r="BF1136" s="187">
        <f>IF(N1136="snížená",J1136,0)</f>
        <v>0</v>
      </c>
      <c r="BG1136" s="187">
        <f>IF(N1136="zákl. přenesená",J1136,0)</f>
        <v>0</v>
      </c>
      <c r="BH1136" s="187">
        <f>IF(N1136="sníž. přenesená",J1136,0)</f>
        <v>0</v>
      </c>
      <c r="BI1136" s="187">
        <f>IF(N1136="nulová",J1136,0)</f>
        <v>0</v>
      </c>
      <c r="BJ1136" s="19" t="s">
        <v>80</v>
      </c>
      <c r="BK1136" s="187">
        <f>ROUND(I1136*H1136,2)</f>
        <v>0</v>
      </c>
      <c r="BL1136" s="19" t="s">
        <v>255</v>
      </c>
      <c r="BM1136" s="186" t="s">
        <v>993</v>
      </c>
    </row>
    <row r="1137" spans="1:65" s="2" customFormat="1" ht="11.25">
      <c r="A1137" s="36"/>
      <c r="B1137" s="37"/>
      <c r="C1137" s="38"/>
      <c r="D1137" s="188" t="s">
        <v>141</v>
      </c>
      <c r="E1137" s="38"/>
      <c r="F1137" s="189" t="s">
        <v>994</v>
      </c>
      <c r="G1137" s="38"/>
      <c r="H1137" s="38"/>
      <c r="I1137" s="190"/>
      <c r="J1137" s="38"/>
      <c r="K1137" s="38"/>
      <c r="L1137" s="41"/>
      <c r="M1137" s="191"/>
      <c r="N1137" s="192"/>
      <c r="O1137" s="66"/>
      <c r="P1137" s="66"/>
      <c r="Q1137" s="66"/>
      <c r="R1137" s="66"/>
      <c r="S1137" s="66"/>
      <c r="T1137" s="67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T1137" s="19" t="s">
        <v>141</v>
      </c>
      <c r="AU1137" s="19" t="s">
        <v>82</v>
      </c>
    </row>
    <row r="1138" spans="1:65" s="13" customFormat="1" ht="11.25">
      <c r="B1138" s="193"/>
      <c r="C1138" s="194"/>
      <c r="D1138" s="195" t="s">
        <v>143</v>
      </c>
      <c r="E1138" s="196" t="s">
        <v>19</v>
      </c>
      <c r="F1138" s="197" t="s">
        <v>193</v>
      </c>
      <c r="G1138" s="194"/>
      <c r="H1138" s="196" t="s">
        <v>19</v>
      </c>
      <c r="I1138" s="198"/>
      <c r="J1138" s="194"/>
      <c r="K1138" s="194"/>
      <c r="L1138" s="199"/>
      <c r="M1138" s="200"/>
      <c r="N1138" s="201"/>
      <c r="O1138" s="201"/>
      <c r="P1138" s="201"/>
      <c r="Q1138" s="201"/>
      <c r="R1138" s="201"/>
      <c r="S1138" s="201"/>
      <c r="T1138" s="202"/>
      <c r="AT1138" s="203" t="s">
        <v>143</v>
      </c>
      <c r="AU1138" s="203" t="s">
        <v>82</v>
      </c>
      <c r="AV1138" s="13" t="s">
        <v>80</v>
      </c>
      <c r="AW1138" s="13" t="s">
        <v>34</v>
      </c>
      <c r="AX1138" s="13" t="s">
        <v>72</v>
      </c>
      <c r="AY1138" s="203" t="s">
        <v>132</v>
      </c>
    </row>
    <row r="1139" spans="1:65" s="13" customFormat="1" ht="11.25">
      <c r="B1139" s="193"/>
      <c r="C1139" s="194"/>
      <c r="D1139" s="195" t="s">
        <v>143</v>
      </c>
      <c r="E1139" s="196" t="s">
        <v>19</v>
      </c>
      <c r="F1139" s="197" t="s">
        <v>367</v>
      </c>
      <c r="G1139" s="194"/>
      <c r="H1139" s="196" t="s">
        <v>19</v>
      </c>
      <c r="I1139" s="198"/>
      <c r="J1139" s="194"/>
      <c r="K1139" s="194"/>
      <c r="L1139" s="199"/>
      <c r="M1139" s="200"/>
      <c r="N1139" s="201"/>
      <c r="O1139" s="201"/>
      <c r="P1139" s="201"/>
      <c r="Q1139" s="201"/>
      <c r="R1139" s="201"/>
      <c r="S1139" s="201"/>
      <c r="T1139" s="202"/>
      <c r="AT1139" s="203" t="s">
        <v>143</v>
      </c>
      <c r="AU1139" s="203" t="s">
        <v>82</v>
      </c>
      <c r="AV1139" s="13" t="s">
        <v>80</v>
      </c>
      <c r="AW1139" s="13" t="s">
        <v>34</v>
      </c>
      <c r="AX1139" s="13" t="s">
        <v>72</v>
      </c>
      <c r="AY1139" s="203" t="s">
        <v>132</v>
      </c>
    </row>
    <row r="1140" spans="1:65" s="14" customFormat="1" ht="11.25">
      <c r="B1140" s="204"/>
      <c r="C1140" s="205"/>
      <c r="D1140" s="195" t="s">
        <v>143</v>
      </c>
      <c r="E1140" s="206" t="s">
        <v>19</v>
      </c>
      <c r="F1140" s="207" t="s">
        <v>995</v>
      </c>
      <c r="G1140" s="205"/>
      <c r="H1140" s="208">
        <v>2.08</v>
      </c>
      <c r="I1140" s="209"/>
      <c r="J1140" s="205"/>
      <c r="K1140" s="205"/>
      <c r="L1140" s="210"/>
      <c r="M1140" s="211"/>
      <c r="N1140" s="212"/>
      <c r="O1140" s="212"/>
      <c r="P1140" s="212"/>
      <c r="Q1140" s="212"/>
      <c r="R1140" s="212"/>
      <c r="S1140" s="212"/>
      <c r="T1140" s="213"/>
      <c r="AT1140" s="214" t="s">
        <v>143</v>
      </c>
      <c r="AU1140" s="214" t="s">
        <v>82</v>
      </c>
      <c r="AV1140" s="14" t="s">
        <v>82</v>
      </c>
      <c r="AW1140" s="14" t="s">
        <v>34</v>
      </c>
      <c r="AX1140" s="14" t="s">
        <v>72</v>
      </c>
      <c r="AY1140" s="214" t="s">
        <v>132</v>
      </c>
    </row>
    <row r="1141" spans="1:65" s="16" customFormat="1" ht="11.25">
      <c r="B1141" s="226"/>
      <c r="C1141" s="227"/>
      <c r="D1141" s="195" t="s">
        <v>143</v>
      </c>
      <c r="E1141" s="228" t="s">
        <v>19</v>
      </c>
      <c r="F1141" s="229" t="s">
        <v>192</v>
      </c>
      <c r="G1141" s="227"/>
      <c r="H1141" s="230">
        <v>2.08</v>
      </c>
      <c r="I1141" s="231"/>
      <c r="J1141" s="227"/>
      <c r="K1141" s="227"/>
      <c r="L1141" s="232"/>
      <c r="M1141" s="233"/>
      <c r="N1141" s="234"/>
      <c r="O1141" s="234"/>
      <c r="P1141" s="234"/>
      <c r="Q1141" s="234"/>
      <c r="R1141" s="234"/>
      <c r="S1141" s="234"/>
      <c r="T1141" s="235"/>
      <c r="AT1141" s="236" t="s">
        <v>143</v>
      </c>
      <c r="AU1141" s="236" t="s">
        <v>82</v>
      </c>
      <c r="AV1141" s="16" t="s">
        <v>156</v>
      </c>
      <c r="AW1141" s="16" t="s">
        <v>34</v>
      </c>
      <c r="AX1141" s="16" t="s">
        <v>72</v>
      </c>
      <c r="AY1141" s="236" t="s">
        <v>132</v>
      </c>
    </row>
    <row r="1142" spans="1:65" s="13" customFormat="1" ht="11.25">
      <c r="B1142" s="193"/>
      <c r="C1142" s="194"/>
      <c r="D1142" s="195" t="s">
        <v>143</v>
      </c>
      <c r="E1142" s="196" t="s">
        <v>19</v>
      </c>
      <c r="F1142" s="197" t="s">
        <v>334</v>
      </c>
      <c r="G1142" s="194"/>
      <c r="H1142" s="196" t="s">
        <v>19</v>
      </c>
      <c r="I1142" s="198"/>
      <c r="J1142" s="194"/>
      <c r="K1142" s="194"/>
      <c r="L1142" s="199"/>
      <c r="M1142" s="200"/>
      <c r="N1142" s="201"/>
      <c r="O1142" s="201"/>
      <c r="P1142" s="201"/>
      <c r="Q1142" s="201"/>
      <c r="R1142" s="201"/>
      <c r="S1142" s="201"/>
      <c r="T1142" s="202"/>
      <c r="AT1142" s="203" t="s">
        <v>143</v>
      </c>
      <c r="AU1142" s="203" t="s">
        <v>82</v>
      </c>
      <c r="AV1142" s="13" t="s">
        <v>80</v>
      </c>
      <c r="AW1142" s="13" t="s">
        <v>34</v>
      </c>
      <c r="AX1142" s="13" t="s">
        <v>72</v>
      </c>
      <c r="AY1142" s="203" t="s">
        <v>132</v>
      </c>
    </row>
    <row r="1143" spans="1:65" s="13" customFormat="1" ht="11.25">
      <c r="B1143" s="193"/>
      <c r="C1143" s="194"/>
      <c r="D1143" s="195" t="s">
        <v>143</v>
      </c>
      <c r="E1143" s="196" t="s">
        <v>19</v>
      </c>
      <c r="F1143" s="197" t="s">
        <v>335</v>
      </c>
      <c r="G1143" s="194"/>
      <c r="H1143" s="196" t="s">
        <v>19</v>
      </c>
      <c r="I1143" s="198"/>
      <c r="J1143" s="194"/>
      <c r="K1143" s="194"/>
      <c r="L1143" s="199"/>
      <c r="M1143" s="200"/>
      <c r="N1143" s="201"/>
      <c r="O1143" s="201"/>
      <c r="P1143" s="201"/>
      <c r="Q1143" s="201"/>
      <c r="R1143" s="201"/>
      <c r="S1143" s="201"/>
      <c r="T1143" s="202"/>
      <c r="AT1143" s="203" t="s">
        <v>143</v>
      </c>
      <c r="AU1143" s="203" t="s">
        <v>82</v>
      </c>
      <c r="AV1143" s="13" t="s">
        <v>80</v>
      </c>
      <c r="AW1143" s="13" t="s">
        <v>34</v>
      </c>
      <c r="AX1143" s="13" t="s">
        <v>72</v>
      </c>
      <c r="AY1143" s="203" t="s">
        <v>132</v>
      </c>
    </row>
    <row r="1144" spans="1:65" s="13" customFormat="1" ht="11.25">
      <c r="B1144" s="193"/>
      <c r="C1144" s="194"/>
      <c r="D1144" s="195" t="s">
        <v>143</v>
      </c>
      <c r="E1144" s="196" t="s">
        <v>19</v>
      </c>
      <c r="F1144" s="197" t="s">
        <v>395</v>
      </c>
      <c r="G1144" s="194"/>
      <c r="H1144" s="196" t="s">
        <v>19</v>
      </c>
      <c r="I1144" s="198"/>
      <c r="J1144" s="194"/>
      <c r="K1144" s="194"/>
      <c r="L1144" s="199"/>
      <c r="M1144" s="200"/>
      <c r="N1144" s="201"/>
      <c r="O1144" s="201"/>
      <c r="P1144" s="201"/>
      <c r="Q1144" s="201"/>
      <c r="R1144" s="201"/>
      <c r="S1144" s="201"/>
      <c r="T1144" s="202"/>
      <c r="AT1144" s="203" t="s">
        <v>143</v>
      </c>
      <c r="AU1144" s="203" t="s">
        <v>82</v>
      </c>
      <c r="AV1144" s="13" t="s">
        <v>80</v>
      </c>
      <c r="AW1144" s="13" t="s">
        <v>34</v>
      </c>
      <c r="AX1144" s="13" t="s">
        <v>72</v>
      </c>
      <c r="AY1144" s="203" t="s">
        <v>132</v>
      </c>
    </row>
    <row r="1145" spans="1:65" s="14" customFormat="1" ht="11.25">
      <c r="B1145" s="204"/>
      <c r="C1145" s="205"/>
      <c r="D1145" s="195" t="s">
        <v>143</v>
      </c>
      <c r="E1145" s="206" t="s">
        <v>19</v>
      </c>
      <c r="F1145" s="207" t="s">
        <v>996</v>
      </c>
      <c r="G1145" s="205"/>
      <c r="H1145" s="208">
        <v>18.29</v>
      </c>
      <c r="I1145" s="209"/>
      <c r="J1145" s="205"/>
      <c r="K1145" s="205"/>
      <c r="L1145" s="210"/>
      <c r="M1145" s="211"/>
      <c r="N1145" s="212"/>
      <c r="O1145" s="212"/>
      <c r="P1145" s="212"/>
      <c r="Q1145" s="212"/>
      <c r="R1145" s="212"/>
      <c r="S1145" s="212"/>
      <c r="T1145" s="213"/>
      <c r="AT1145" s="214" t="s">
        <v>143</v>
      </c>
      <c r="AU1145" s="214" t="s">
        <v>82</v>
      </c>
      <c r="AV1145" s="14" t="s">
        <v>82</v>
      </c>
      <c r="AW1145" s="14" t="s">
        <v>34</v>
      </c>
      <c r="AX1145" s="14" t="s">
        <v>72</v>
      </c>
      <c r="AY1145" s="214" t="s">
        <v>132</v>
      </c>
    </row>
    <row r="1146" spans="1:65" s="16" customFormat="1" ht="11.25">
      <c r="B1146" s="226"/>
      <c r="C1146" s="227"/>
      <c r="D1146" s="195" t="s">
        <v>143</v>
      </c>
      <c r="E1146" s="228" t="s">
        <v>19</v>
      </c>
      <c r="F1146" s="229" t="s">
        <v>192</v>
      </c>
      <c r="G1146" s="227"/>
      <c r="H1146" s="230">
        <v>18.29</v>
      </c>
      <c r="I1146" s="231"/>
      <c r="J1146" s="227"/>
      <c r="K1146" s="227"/>
      <c r="L1146" s="232"/>
      <c r="M1146" s="233"/>
      <c r="N1146" s="234"/>
      <c r="O1146" s="234"/>
      <c r="P1146" s="234"/>
      <c r="Q1146" s="234"/>
      <c r="R1146" s="234"/>
      <c r="S1146" s="234"/>
      <c r="T1146" s="235"/>
      <c r="AT1146" s="236" t="s">
        <v>143</v>
      </c>
      <c r="AU1146" s="236" t="s">
        <v>82</v>
      </c>
      <c r="AV1146" s="16" t="s">
        <v>156</v>
      </c>
      <c r="AW1146" s="16" t="s">
        <v>34</v>
      </c>
      <c r="AX1146" s="16" t="s">
        <v>72</v>
      </c>
      <c r="AY1146" s="236" t="s">
        <v>132</v>
      </c>
    </row>
    <row r="1147" spans="1:65" s="15" customFormat="1" ht="11.25">
      <c r="B1147" s="215"/>
      <c r="C1147" s="216"/>
      <c r="D1147" s="195" t="s">
        <v>143</v>
      </c>
      <c r="E1147" s="217" t="s">
        <v>19</v>
      </c>
      <c r="F1147" s="218" t="s">
        <v>150</v>
      </c>
      <c r="G1147" s="216"/>
      <c r="H1147" s="219">
        <v>20.369999999999997</v>
      </c>
      <c r="I1147" s="220"/>
      <c r="J1147" s="216"/>
      <c r="K1147" s="216"/>
      <c r="L1147" s="221"/>
      <c r="M1147" s="222"/>
      <c r="N1147" s="223"/>
      <c r="O1147" s="223"/>
      <c r="P1147" s="223"/>
      <c r="Q1147" s="223"/>
      <c r="R1147" s="223"/>
      <c r="S1147" s="223"/>
      <c r="T1147" s="224"/>
      <c r="AT1147" s="225" t="s">
        <v>143</v>
      </c>
      <c r="AU1147" s="225" t="s">
        <v>82</v>
      </c>
      <c r="AV1147" s="15" t="s">
        <v>139</v>
      </c>
      <c r="AW1147" s="15" t="s">
        <v>34</v>
      </c>
      <c r="AX1147" s="15" t="s">
        <v>80</v>
      </c>
      <c r="AY1147" s="225" t="s">
        <v>132</v>
      </c>
    </row>
    <row r="1148" spans="1:65" s="2" customFormat="1" ht="16.5" customHeight="1">
      <c r="A1148" s="36"/>
      <c r="B1148" s="37"/>
      <c r="C1148" s="237" t="s">
        <v>997</v>
      </c>
      <c r="D1148" s="237" t="s">
        <v>282</v>
      </c>
      <c r="E1148" s="238" t="s">
        <v>998</v>
      </c>
      <c r="F1148" s="239" t="s">
        <v>999</v>
      </c>
      <c r="G1148" s="240" t="s">
        <v>263</v>
      </c>
      <c r="H1148" s="241">
        <v>6.0000000000000001E-3</v>
      </c>
      <c r="I1148" s="242"/>
      <c r="J1148" s="243">
        <f>ROUND(I1148*H1148,2)</f>
        <v>0</v>
      </c>
      <c r="K1148" s="239" t="s">
        <v>138</v>
      </c>
      <c r="L1148" s="244"/>
      <c r="M1148" s="245" t="s">
        <v>19</v>
      </c>
      <c r="N1148" s="246" t="s">
        <v>43</v>
      </c>
      <c r="O1148" s="66"/>
      <c r="P1148" s="184">
        <f>O1148*H1148</f>
        <v>0</v>
      </c>
      <c r="Q1148" s="184">
        <v>1</v>
      </c>
      <c r="R1148" s="184">
        <f>Q1148*H1148</f>
        <v>6.0000000000000001E-3</v>
      </c>
      <c r="S1148" s="184">
        <v>0</v>
      </c>
      <c r="T1148" s="185">
        <f>S1148*H1148</f>
        <v>0</v>
      </c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  <c r="AE1148" s="36"/>
      <c r="AR1148" s="186" t="s">
        <v>359</v>
      </c>
      <c r="AT1148" s="186" t="s">
        <v>282</v>
      </c>
      <c r="AU1148" s="186" t="s">
        <v>82</v>
      </c>
      <c r="AY1148" s="19" t="s">
        <v>132</v>
      </c>
      <c r="BE1148" s="187">
        <f>IF(N1148="základní",J1148,0)</f>
        <v>0</v>
      </c>
      <c r="BF1148" s="187">
        <f>IF(N1148="snížená",J1148,0)</f>
        <v>0</v>
      </c>
      <c r="BG1148" s="187">
        <f>IF(N1148="zákl. přenesená",J1148,0)</f>
        <v>0</v>
      </c>
      <c r="BH1148" s="187">
        <f>IF(N1148="sníž. přenesená",J1148,0)</f>
        <v>0</v>
      </c>
      <c r="BI1148" s="187">
        <f>IF(N1148="nulová",J1148,0)</f>
        <v>0</v>
      </c>
      <c r="BJ1148" s="19" t="s">
        <v>80</v>
      </c>
      <c r="BK1148" s="187">
        <f>ROUND(I1148*H1148,2)</f>
        <v>0</v>
      </c>
      <c r="BL1148" s="19" t="s">
        <v>255</v>
      </c>
      <c r="BM1148" s="186" t="s">
        <v>1000</v>
      </c>
    </row>
    <row r="1149" spans="1:65" s="14" customFormat="1" ht="11.25">
      <c r="B1149" s="204"/>
      <c r="C1149" s="205"/>
      <c r="D1149" s="195" t="s">
        <v>143</v>
      </c>
      <c r="E1149" s="206" t="s">
        <v>19</v>
      </c>
      <c r="F1149" s="207" t="s">
        <v>1001</v>
      </c>
      <c r="G1149" s="205"/>
      <c r="H1149" s="208">
        <v>6.0000000000000001E-3</v>
      </c>
      <c r="I1149" s="209"/>
      <c r="J1149" s="205"/>
      <c r="K1149" s="205"/>
      <c r="L1149" s="210"/>
      <c r="M1149" s="211"/>
      <c r="N1149" s="212"/>
      <c r="O1149" s="212"/>
      <c r="P1149" s="212"/>
      <c r="Q1149" s="212"/>
      <c r="R1149" s="212"/>
      <c r="S1149" s="212"/>
      <c r="T1149" s="213"/>
      <c r="AT1149" s="214" t="s">
        <v>143</v>
      </c>
      <c r="AU1149" s="214" t="s">
        <v>82</v>
      </c>
      <c r="AV1149" s="14" t="s">
        <v>82</v>
      </c>
      <c r="AW1149" s="14" t="s">
        <v>34</v>
      </c>
      <c r="AX1149" s="14" t="s">
        <v>80</v>
      </c>
      <c r="AY1149" s="214" t="s">
        <v>132</v>
      </c>
    </row>
    <row r="1150" spans="1:65" s="2" customFormat="1" ht="21.75" customHeight="1">
      <c r="A1150" s="36"/>
      <c r="B1150" s="37"/>
      <c r="C1150" s="175" t="s">
        <v>1002</v>
      </c>
      <c r="D1150" s="175" t="s">
        <v>134</v>
      </c>
      <c r="E1150" s="176" t="s">
        <v>1003</v>
      </c>
      <c r="F1150" s="177" t="s">
        <v>1004</v>
      </c>
      <c r="G1150" s="178" t="s">
        <v>137</v>
      </c>
      <c r="H1150" s="179">
        <v>28.004999999999999</v>
      </c>
      <c r="I1150" s="180"/>
      <c r="J1150" s="181">
        <f>ROUND(I1150*H1150,2)</f>
        <v>0</v>
      </c>
      <c r="K1150" s="177" t="s">
        <v>138</v>
      </c>
      <c r="L1150" s="41"/>
      <c r="M1150" s="182" t="s">
        <v>19</v>
      </c>
      <c r="N1150" s="183" t="s">
        <v>43</v>
      </c>
      <c r="O1150" s="66"/>
      <c r="P1150" s="184">
        <f>O1150*H1150</f>
        <v>0</v>
      </c>
      <c r="Q1150" s="184">
        <v>0</v>
      </c>
      <c r="R1150" s="184">
        <f>Q1150*H1150</f>
        <v>0</v>
      </c>
      <c r="S1150" s="184">
        <v>0</v>
      </c>
      <c r="T1150" s="185">
        <f>S1150*H1150</f>
        <v>0</v>
      </c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R1150" s="186" t="s">
        <v>255</v>
      </c>
      <c r="AT1150" s="186" t="s">
        <v>134</v>
      </c>
      <c r="AU1150" s="186" t="s">
        <v>82</v>
      </c>
      <c r="AY1150" s="19" t="s">
        <v>132</v>
      </c>
      <c r="BE1150" s="187">
        <f>IF(N1150="základní",J1150,0)</f>
        <v>0</v>
      </c>
      <c r="BF1150" s="187">
        <f>IF(N1150="snížená",J1150,0)</f>
        <v>0</v>
      </c>
      <c r="BG1150" s="187">
        <f>IF(N1150="zákl. přenesená",J1150,0)</f>
        <v>0</v>
      </c>
      <c r="BH1150" s="187">
        <f>IF(N1150="sníž. přenesená",J1150,0)</f>
        <v>0</v>
      </c>
      <c r="BI1150" s="187">
        <f>IF(N1150="nulová",J1150,0)</f>
        <v>0</v>
      </c>
      <c r="BJ1150" s="19" t="s">
        <v>80</v>
      </c>
      <c r="BK1150" s="187">
        <f>ROUND(I1150*H1150,2)</f>
        <v>0</v>
      </c>
      <c r="BL1150" s="19" t="s">
        <v>255</v>
      </c>
      <c r="BM1150" s="186" t="s">
        <v>1005</v>
      </c>
    </row>
    <row r="1151" spans="1:65" s="2" customFormat="1" ht="11.25">
      <c r="A1151" s="36"/>
      <c r="B1151" s="37"/>
      <c r="C1151" s="38"/>
      <c r="D1151" s="188" t="s">
        <v>141</v>
      </c>
      <c r="E1151" s="38"/>
      <c r="F1151" s="189" t="s">
        <v>1006</v>
      </c>
      <c r="G1151" s="38"/>
      <c r="H1151" s="38"/>
      <c r="I1151" s="190"/>
      <c r="J1151" s="38"/>
      <c r="K1151" s="38"/>
      <c r="L1151" s="41"/>
      <c r="M1151" s="191"/>
      <c r="N1151" s="192"/>
      <c r="O1151" s="66"/>
      <c r="P1151" s="66"/>
      <c r="Q1151" s="66"/>
      <c r="R1151" s="66"/>
      <c r="S1151" s="66"/>
      <c r="T1151" s="67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T1151" s="19" t="s">
        <v>141</v>
      </c>
      <c r="AU1151" s="19" t="s">
        <v>82</v>
      </c>
    </row>
    <row r="1152" spans="1:65" s="13" customFormat="1" ht="11.25">
      <c r="B1152" s="193"/>
      <c r="C1152" s="194"/>
      <c r="D1152" s="195" t="s">
        <v>143</v>
      </c>
      <c r="E1152" s="196" t="s">
        <v>19</v>
      </c>
      <c r="F1152" s="197" t="s">
        <v>193</v>
      </c>
      <c r="G1152" s="194"/>
      <c r="H1152" s="196" t="s">
        <v>19</v>
      </c>
      <c r="I1152" s="198"/>
      <c r="J1152" s="194"/>
      <c r="K1152" s="194"/>
      <c r="L1152" s="199"/>
      <c r="M1152" s="200"/>
      <c r="N1152" s="201"/>
      <c r="O1152" s="201"/>
      <c r="P1152" s="201"/>
      <c r="Q1152" s="201"/>
      <c r="R1152" s="201"/>
      <c r="S1152" s="201"/>
      <c r="T1152" s="202"/>
      <c r="AT1152" s="203" t="s">
        <v>143</v>
      </c>
      <c r="AU1152" s="203" t="s">
        <v>82</v>
      </c>
      <c r="AV1152" s="13" t="s">
        <v>80</v>
      </c>
      <c r="AW1152" s="13" t="s">
        <v>34</v>
      </c>
      <c r="AX1152" s="13" t="s">
        <v>72</v>
      </c>
      <c r="AY1152" s="203" t="s">
        <v>132</v>
      </c>
    </row>
    <row r="1153" spans="1:65" s="13" customFormat="1" ht="11.25">
      <c r="B1153" s="193"/>
      <c r="C1153" s="194"/>
      <c r="D1153" s="195" t="s">
        <v>143</v>
      </c>
      <c r="E1153" s="196" t="s">
        <v>19</v>
      </c>
      <c r="F1153" s="197" t="s">
        <v>496</v>
      </c>
      <c r="G1153" s="194"/>
      <c r="H1153" s="196" t="s">
        <v>19</v>
      </c>
      <c r="I1153" s="198"/>
      <c r="J1153" s="194"/>
      <c r="K1153" s="194"/>
      <c r="L1153" s="199"/>
      <c r="M1153" s="200"/>
      <c r="N1153" s="201"/>
      <c r="O1153" s="201"/>
      <c r="P1153" s="201"/>
      <c r="Q1153" s="201"/>
      <c r="R1153" s="201"/>
      <c r="S1153" s="201"/>
      <c r="T1153" s="202"/>
      <c r="AT1153" s="203" t="s">
        <v>143</v>
      </c>
      <c r="AU1153" s="203" t="s">
        <v>82</v>
      </c>
      <c r="AV1153" s="13" t="s">
        <v>80</v>
      </c>
      <c r="AW1153" s="13" t="s">
        <v>34</v>
      </c>
      <c r="AX1153" s="13" t="s">
        <v>72</v>
      </c>
      <c r="AY1153" s="203" t="s">
        <v>132</v>
      </c>
    </row>
    <row r="1154" spans="1:65" s="14" customFormat="1" ht="11.25">
      <c r="B1154" s="204"/>
      <c r="C1154" s="205"/>
      <c r="D1154" s="195" t="s">
        <v>143</v>
      </c>
      <c r="E1154" s="206" t="s">
        <v>19</v>
      </c>
      <c r="F1154" s="207" t="s">
        <v>1007</v>
      </c>
      <c r="G1154" s="205"/>
      <c r="H1154" s="208">
        <v>2.64</v>
      </c>
      <c r="I1154" s="209"/>
      <c r="J1154" s="205"/>
      <c r="K1154" s="205"/>
      <c r="L1154" s="210"/>
      <c r="M1154" s="211"/>
      <c r="N1154" s="212"/>
      <c r="O1154" s="212"/>
      <c r="P1154" s="212"/>
      <c r="Q1154" s="212"/>
      <c r="R1154" s="212"/>
      <c r="S1154" s="212"/>
      <c r="T1154" s="213"/>
      <c r="AT1154" s="214" t="s">
        <v>143</v>
      </c>
      <c r="AU1154" s="214" t="s">
        <v>82</v>
      </c>
      <c r="AV1154" s="14" t="s">
        <v>82</v>
      </c>
      <c r="AW1154" s="14" t="s">
        <v>34</v>
      </c>
      <c r="AX1154" s="14" t="s">
        <v>72</v>
      </c>
      <c r="AY1154" s="214" t="s">
        <v>132</v>
      </c>
    </row>
    <row r="1155" spans="1:65" s="14" customFormat="1" ht="11.25">
      <c r="B1155" s="204"/>
      <c r="C1155" s="205"/>
      <c r="D1155" s="195" t="s">
        <v>143</v>
      </c>
      <c r="E1155" s="206" t="s">
        <v>19</v>
      </c>
      <c r="F1155" s="207" t="s">
        <v>1008</v>
      </c>
      <c r="G1155" s="205"/>
      <c r="H1155" s="208">
        <v>0.64</v>
      </c>
      <c r="I1155" s="209"/>
      <c r="J1155" s="205"/>
      <c r="K1155" s="205"/>
      <c r="L1155" s="210"/>
      <c r="M1155" s="211"/>
      <c r="N1155" s="212"/>
      <c r="O1155" s="212"/>
      <c r="P1155" s="212"/>
      <c r="Q1155" s="212"/>
      <c r="R1155" s="212"/>
      <c r="S1155" s="212"/>
      <c r="T1155" s="213"/>
      <c r="AT1155" s="214" t="s">
        <v>143</v>
      </c>
      <c r="AU1155" s="214" t="s">
        <v>82</v>
      </c>
      <c r="AV1155" s="14" t="s">
        <v>82</v>
      </c>
      <c r="AW1155" s="14" t="s">
        <v>34</v>
      </c>
      <c r="AX1155" s="14" t="s">
        <v>72</v>
      </c>
      <c r="AY1155" s="214" t="s">
        <v>132</v>
      </c>
    </row>
    <row r="1156" spans="1:65" s="14" customFormat="1" ht="11.25">
      <c r="B1156" s="204"/>
      <c r="C1156" s="205"/>
      <c r="D1156" s="195" t="s">
        <v>143</v>
      </c>
      <c r="E1156" s="206" t="s">
        <v>19</v>
      </c>
      <c r="F1156" s="207" t="s">
        <v>1009</v>
      </c>
      <c r="G1156" s="205"/>
      <c r="H1156" s="208">
        <v>2.145</v>
      </c>
      <c r="I1156" s="209"/>
      <c r="J1156" s="205"/>
      <c r="K1156" s="205"/>
      <c r="L1156" s="210"/>
      <c r="M1156" s="211"/>
      <c r="N1156" s="212"/>
      <c r="O1156" s="212"/>
      <c r="P1156" s="212"/>
      <c r="Q1156" s="212"/>
      <c r="R1156" s="212"/>
      <c r="S1156" s="212"/>
      <c r="T1156" s="213"/>
      <c r="AT1156" s="214" t="s">
        <v>143</v>
      </c>
      <c r="AU1156" s="214" t="s">
        <v>82</v>
      </c>
      <c r="AV1156" s="14" t="s">
        <v>82</v>
      </c>
      <c r="AW1156" s="14" t="s">
        <v>34</v>
      </c>
      <c r="AX1156" s="14" t="s">
        <v>72</v>
      </c>
      <c r="AY1156" s="214" t="s">
        <v>132</v>
      </c>
    </row>
    <row r="1157" spans="1:65" s="16" customFormat="1" ht="11.25">
      <c r="B1157" s="226"/>
      <c r="C1157" s="227"/>
      <c r="D1157" s="195" t="s">
        <v>143</v>
      </c>
      <c r="E1157" s="228" t="s">
        <v>19</v>
      </c>
      <c r="F1157" s="229" t="s">
        <v>192</v>
      </c>
      <c r="G1157" s="227"/>
      <c r="H1157" s="230">
        <v>5.4250000000000007</v>
      </c>
      <c r="I1157" s="231"/>
      <c r="J1157" s="227"/>
      <c r="K1157" s="227"/>
      <c r="L1157" s="232"/>
      <c r="M1157" s="233"/>
      <c r="N1157" s="234"/>
      <c r="O1157" s="234"/>
      <c r="P1157" s="234"/>
      <c r="Q1157" s="234"/>
      <c r="R1157" s="234"/>
      <c r="S1157" s="234"/>
      <c r="T1157" s="235"/>
      <c r="AT1157" s="236" t="s">
        <v>143</v>
      </c>
      <c r="AU1157" s="236" t="s">
        <v>82</v>
      </c>
      <c r="AV1157" s="16" t="s">
        <v>156</v>
      </c>
      <c r="AW1157" s="16" t="s">
        <v>34</v>
      </c>
      <c r="AX1157" s="16" t="s">
        <v>72</v>
      </c>
      <c r="AY1157" s="236" t="s">
        <v>132</v>
      </c>
    </row>
    <row r="1158" spans="1:65" s="13" customFormat="1" ht="11.25">
      <c r="B1158" s="193"/>
      <c r="C1158" s="194"/>
      <c r="D1158" s="195" t="s">
        <v>143</v>
      </c>
      <c r="E1158" s="196" t="s">
        <v>19</v>
      </c>
      <c r="F1158" s="197" t="s">
        <v>334</v>
      </c>
      <c r="G1158" s="194"/>
      <c r="H1158" s="196" t="s">
        <v>19</v>
      </c>
      <c r="I1158" s="198"/>
      <c r="J1158" s="194"/>
      <c r="K1158" s="194"/>
      <c r="L1158" s="199"/>
      <c r="M1158" s="200"/>
      <c r="N1158" s="201"/>
      <c r="O1158" s="201"/>
      <c r="P1158" s="201"/>
      <c r="Q1158" s="201"/>
      <c r="R1158" s="201"/>
      <c r="S1158" s="201"/>
      <c r="T1158" s="202"/>
      <c r="AT1158" s="203" t="s">
        <v>143</v>
      </c>
      <c r="AU1158" s="203" t="s">
        <v>82</v>
      </c>
      <c r="AV1158" s="13" t="s">
        <v>80</v>
      </c>
      <c r="AW1158" s="13" t="s">
        <v>34</v>
      </c>
      <c r="AX1158" s="13" t="s">
        <v>72</v>
      </c>
      <c r="AY1158" s="203" t="s">
        <v>132</v>
      </c>
    </row>
    <row r="1159" spans="1:65" s="13" customFormat="1" ht="11.25">
      <c r="B1159" s="193"/>
      <c r="C1159" s="194"/>
      <c r="D1159" s="195" t="s">
        <v>143</v>
      </c>
      <c r="E1159" s="196" t="s">
        <v>19</v>
      </c>
      <c r="F1159" s="197" t="s">
        <v>335</v>
      </c>
      <c r="G1159" s="194"/>
      <c r="H1159" s="196" t="s">
        <v>19</v>
      </c>
      <c r="I1159" s="198"/>
      <c r="J1159" s="194"/>
      <c r="K1159" s="194"/>
      <c r="L1159" s="199"/>
      <c r="M1159" s="200"/>
      <c r="N1159" s="201"/>
      <c r="O1159" s="201"/>
      <c r="P1159" s="201"/>
      <c r="Q1159" s="201"/>
      <c r="R1159" s="201"/>
      <c r="S1159" s="201"/>
      <c r="T1159" s="202"/>
      <c r="AT1159" s="203" t="s">
        <v>143</v>
      </c>
      <c r="AU1159" s="203" t="s">
        <v>82</v>
      </c>
      <c r="AV1159" s="13" t="s">
        <v>80</v>
      </c>
      <c r="AW1159" s="13" t="s">
        <v>34</v>
      </c>
      <c r="AX1159" s="13" t="s">
        <v>72</v>
      </c>
      <c r="AY1159" s="203" t="s">
        <v>132</v>
      </c>
    </row>
    <row r="1160" spans="1:65" s="13" customFormat="1" ht="11.25">
      <c r="B1160" s="193"/>
      <c r="C1160" s="194"/>
      <c r="D1160" s="195" t="s">
        <v>143</v>
      </c>
      <c r="E1160" s="196" t="s">
        <v>19</v>
      </c>
      <c r="F1160" s="197" t="s">
        <v>743</v>
      </c>
      <c r="G1160" s="194"/>
      <c r="H1160" s="196" t="s">
        <v>19</v>
      </c>
      <c r="I1160" s="198"/>
      <c r="J1160" s="194"/>
      <c r="K1160" s="194"/>
      <c r="L1160" s="199"/>
      <c r="M1160" s="200"/>
      <c r="N1160" s="201"/>
      <c r="O1160" s="201"/>
      <c r="P1160" s="201"/>
      <c r="Q1160" s="201"/>
      <c r="R1160" s="201"/>
      <c r="S1160" s="201"/>
      <c r="T1160" s="202"/>
      <c r="AT1160" s="203" t="s">
        <v>143</v>
      </c>
      <c r="AU1160" s="203" t="s">
        <v>82</v>
      </c>
      <c r="AV1160" s="13" t="s">
        <v>80</v>
      </c>
      <c r="AW1160" s="13" t="s">
        <v>34</v>
      </c>
      <c r="AX1160" s="13" t="s">
        <v>72</v>
      </c>
      <c r="AY1160" s="203" t="s">
        <v>132</v>
      </c>
    </row>
    <row r="1161" spans="1:65" s="14" customFormat="1" ht="11.25">
      <c r="B1161" s="204"/>
      <c r="C1161" s="205"/>
      <c r="D1161" s="195" t="s">
        <v>143</v>
      </c>
      <c r="E1161" s="206" t="s">
        <v>19</v>
      </c>
      <c r="F1161" s="207" t="s">
        <v>788</v>
      </c>
      <c r="G1161" s="205"/>
      <c r="H1161" s="208">
        <v>12.98</v>
      </c>
      <c r="I1161" s="209"/>
      <c r="J1161" s="205"/>
      <c r="K1161" s="205"/>
      <c r="L1161" s="210"/>
      <c r="M1161" s="211"/>
      <c r="N1161" s="212"/>
      <c r="O1161" s="212"/>
      <c r="P1161" s="212"/>
      <c r="Q1161" s="212"/>
      <c r="R1161" s="212"/>
      <c r="S1161" s="212"/>
      <c r="T1161" s="213"/>
      <c r="AT1161" s="214" t="s">
        <v>143</v>
      </c>
      <c r="AU1161" s="214" t="s">
        <v>82</v>
      </c>
      <c r="AV1161" s="14" t="s">
        <v>82</v>
      </c>
      <c r="AW1161" s="14" t="s">
        <v>34</v>
      </c>
      <c r="AX1161" s="14" t="s">
        <v>72</v>
      </c>
      <c r="AY1161" s="214" t="s">
        <v>132</v>
      </c>
    </row>
    <row r="1162" spans="1:65" s="14" customFormat="1" ht="11.25">
      <c r="B1162" s="204"/>
      <c r="C1162" s="205"/>
      <c r="D1162" s="195" t="s">
        <v>143</v>
      </c>
      <c r="E1162" s="206" t="s">
        <v>19</v>
      </c>
      <c r="F1162" s="207" t="s">
        <v>789</v>
      </c>
      <c r="G1162" s="205"/>
      <c r="H1162" s="208">
        <v>9.6</v>
      </c>
      <c r="I1162" s="209"/>
      <c r="J1162" s="205"/>
      <c r="K1162" s="205"/>
      <c r="L1162" s="210"/>
      <c r="M1162" s="211"/>
      <c r="N1162" s="212"/>
      <c r="O1162" s="212"/>
      <c r="P1162" s="212"/>
      <c r="Q1162" s="212"/>
      <c r="R1162" s="212"/>
      <c r="S1162" s="212"/>
      <c r="T1162" s="213"/>
      <c r="AT1162" s="214" t="s">
        <v>143</v>
      </c>
      <c r="AU1162" s="214" t="s">
        <v>82</v>
      </c>
      <c r="AV1162" s="14" t="s">
        <v>82</v>
      </c>
      <c r="AW1162" s="14" t="s">
        <v>34</v>
      </c>
      <c r="AX1162" s="14" t="s">
        <v>72</v>
      </c>
      <c r="AY1162" s="214" t="s">
        <v>132</v>
      </c>
    </row>
    <row r="1163" spans="1:65" s="16" customFormat="1" ht="11.25">
      <c r="B1163" s="226"/>
      <c r="C1163" s="227"/>
      <c r="D1163" s="195" t="s">
        <v>143</v>
      </c>
      <c r="E1163" s="228" t="s">
        <v>19</v>
      </c>
      <c r="F1163" s="229" t="s">
        <v>192</v>
      </c>
      <c r="G1163" s="227"/>
      <c r="H1163" s="230">
        <v>22.58</v>
      </c>
      <c r="I1163" s="231"/>
      <c r="J1163" s="227"/>
      <c r="K1163" s="227"/>
      <c r="L1163" s="232"/>
      <c r="M1163" s="233"/>
      <c r="N1163" s="234"/>
      <c r="O1163" s="234"/>
      <c r="P1163" s="234"/>
      <c r="Q1163" s="234"/>
      <c r="R1163" s="234"/>
      <c r="S1163" s="234"/>
      <c r="T1163" s="235"/>
      <c r="AT1163" s="236" t="s">
        <v>143</v>
      </c>
      <c r="AU1163" s="236" t="s">
        <v>82</v>
      </c>
      <c r="AV1163" s="16" t="s">
        <v>156</v>
      </c>
      <c r="AW1163" s="16" t="s">
        <v>34</v>
      </c>
      <c r="AX1163" s="16" t="s">
        <v>72</v>
      </c>
      <c r="AY1163" s="236" t="s">
        <v>132</v>
      </c>
    </row>
    <row r="1164" spans="1:65" s="15" customFormat="1" ht="11.25">
      <c r="B1164" s="215"/>
      <c r="C1164" s="216"/>
      <c r="D1164" s="195" t="s">
        <v>143</v>
      </c>
      <c r="E1164" s="217" t="s">
        <v>19</v>
      </c>
      <c r="F1164" s="218" t="s">
        <v>150</v>
      </c>
      <c r="G1164" s="216"/>
      <c r="H1164" s="219">
        <v>28.005000000000003</v>
      </c>
      <c r="I1164" s="220"/>
      <c r="J1164" s="216"/>
      <c r="K1164" s="216"/>
      <c r="L1164" s="221"/>
      <c r="M1164" s="222"/>
      <c r="N1164" s="223"/>
      <c r="O1164" s="223"/>
      <c r="P1164" s="223"/>
      <c r="Q1164" s="223"/>
      <c r="R1164" s="223"/>
      <c r="S1164" s="223"/>
      <c r="T1164" s="224"/>
      <c r="AT1164" s="225" t="s">
        <v>143</v>
      </c>
      <c r="AU1164" s="225" t="s">
        <v>82</v>
      </c>
      <c r="AV1164" s="15" t="s">
        <v>139</v>
      </c>
      <c r="AW1164" s="15" t="s">
        <v>34</v>
      </c>
      <c r="AX1164" s="15" t="s">
        <v>80</v>
      </c>
      <c r="AY1164" s="225" t="s">
        <v>132</v>
      </c>
    </row>
    <row r="1165" spans="1:65" s="2" customFormat="1" ht="16.5" customHeight="1">
      <c r="A1165" s="36"/>
      <c r="B1165" s="37"/>
      <c r="C1165" s="237" t="s">
        <v>1010</v>
      </c>
      <c r="D1165" s="237" t="s">
        <v>282</v>
      </c>
      <c r="E1165" s="238" t="s">
        <v>998</v>
      </c>
      <c r="F1165" s="239" t="s">
        <v>999</v>
      </c>
      <c r="G1165" s="240" t="s">
        <v>263</v>
      </c>
      <c r="H1165" s="241">
        <v>0.01</v>
      </c>
      <c r="I1165" s="242"/>
      <c r="J1165" s="243">
        <f>ROUND(I1165*H1165,2)</f>
        <v>0</v>
      </c>
      <c r="K1165" s="239" t="s">
        <v>138</v>
      </c>
      <c r="L1165" s="244"/>
      <c r="M1165" s="245" t="s">
        <v>19</v>
      </c>
      <c r="N1165" s="246" t="s">
        <v>43</v>
      </c>
      <c r="O1165" s="66"/>
      <c r="P1165" s="184">
        <f>O1165*H1165</f>
        <v>0</v>
      </c>
      <c r="Q1165" s="184">
        <v>1</v>
      </c>
      <c r="R1165" s="184">
        <f>Q1165*H1165</f>
        <v>0.01</v>
      </c>
      <c r="S1165" s="184">
        <v>0</v>
      </c>
      <c r="T1165" s="185">
        <f>S1165*H1165</f>
        <v>0</v>
      </c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R1165" s="186" t="s">
        <v>359</v>
      </c>
      <c r="AT1165" s="186" t="s">
        <v>282</v>
      </c>
      <c r="AU1165" s="186" t="s">
        <v>82</v>
      </c>
      <c r="AY1165" s="19" t="s">
        <v>132</v>
      </c>
      <c r="BE1165" s="187">
        <f>IF(N1165="základní",J1165,0)</f>
        <v>0</v>
      </c>
      <c r="BF1165" s="187">
        <f>IF(N1165="snížená",J1165,0)</f>
        <v>0</v>
      </c>
      <c r="BG1165" s="187">
        <f>IF(N1165="zákl. přenesená",J1165,0)</f>
        <v>0</v>
      </c>
      <c r="BH1165" s="187">
        <f>IF(N1165="sníž. přenesená",J1165,0)</f>
        <v>0</v>
      </c>
      <c r="BI1165" s="187">
        <f>IF(N1165="nulová",J1165,0)</f>
        <v>0</v>
      </c>
      <c r="BJ1165" s="19" t="s">
        <v>80</v>
      </c>
      <c r="BK1165" s="187">
        <f>ROUND(I1165*H1165,2)</f>
        <v>0</v>
      </c>
      <c r="BL1165" s="19" t="s">
        <v>255</v>
      </c>
      <c r="BM1165" s="186" t="s">
        <v>1011</v>
      </c>
    </row>
    <row r="1166" spans="1:65" s="14" customFormat="1" ht="11.25">
      <c r="B1166" s="204"/>
      <c r="C1166" s="205"/>
      <c r="D1166" s="195" t="s">
        <v>143</v>
      </c>
      <c r="E1166" s="206" t="s">
        <v>19</v>
      </c>
      <c r="F1166" s="207" t="s">
        <v>1012</v>
      </c>
      <c r="G1166" s="205"/>
      <c r="H1166" s="208">
        <v>0.01</v>
      </c>
      <c r="I1166" s="209"/>
      <c r="J1166" s="205"/>
      <c r="K1166" s="205"/>
      <c r="L1166" s="210"/>
      <c r="M1166" s="211"/>
      <c r="N1166" s="212"/>
      <c r="O1166" s="212"/>
      <c r="P1166" s="212"/>
      <c r="Q1166" s="212"/>
      <c r="R1166" s="212"/>
      <c r="S1166" s="212"/>
      <c r="T1166" s="213"/>
      <c r="AT1166" s="214" t="s">
        <v>143</v>
      </c>
      <c r="AU1166" s="214" t="s">
        <v>82</v>
      </c>
      <c r="AV1166" s="14" t="s">
        <v>82</v>
      </c>
      <c r="AW1166" s="14" t="s">
        <v>34</v>
      </c>
      <c r="AX1166" s="14" t="s">
        <v>80</v>
      </c>
      <c r="AY1166" s="214" t="s">
        <v>132</v>
      </c>
    </row>
    <row r="1167" spans="1:65" s="2" customFormat="1" ht="16.5" customHeight="1">
      <c r="A1167" s="36"/>
      <c r="B1167" s="37"/>
      <c r="C1167" s="175" t="s">
        <v>1013</v>
      </c>
      <c r="D1167" s="175" t="s">
        <v>134</v>
      </c>
      <c r="E1167" s="176" t="s">
        <v>1014</v>
      </c>
      <c r="F1167" s="177" t="s">
        <v>1015</v>
      </c>
      <c r="G1167" s="178" t="s">
        <v>137</v>
      </c>
      <c r="H1167" s="179">
        <v>20.37</v>
      </c>
      <c r="I1167" s="180"/>
      <c r="J1167" s="181">
        <f>ROUND(I1167*H1167,2)</f>
        <v>0</v>
      </c>
      <c r="K1167" s="177" t="s">
        <v>138</v>
      </c>
      <c r="L1167" s="41"/>
      <c r="M1167" s="182" t="s">
        <v>19</v>
      </c>
      <c r="N1167" s="183" t="s">
        <v>43</v>
      </c>
      <c r="O1167" s="66"/>
      <c r="P1167" s="184">
        <f>O1167*H1167</f>
        <v>0</v>
      </c>
      <c r="Q1167" s="184">
        <v>3.9825E-4</v>
      </c>
      <c r="R1167" s="184">
        <f>Q1167*H1167</f>
        <v>8.1123525000000012E-3</v>
      </c>
      <c r="S1167" s="184">
        <v>0</v>
      </c>
      <c r="T1167" s="185">
        <f>S1167*H1167</f>
        <v>0</v>
      </c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R1167" s="186" t="s">
        <v>255</v>
      </c>
      <c r="AT1167" s="186" t="s">
        <v>134</v>
      </c>
      <c r="AU1167" s="186" t="s">
        <v>82</v>
      </c>
      <c r="AY1167" s="19" t="s">
        <v>132</v>
      </c>
      <c r="BE1167" s="187">
        <f>IF(N1167="základní",J1167,0)</f>
        <v>0</v>
      </c>
      <c r="BF1167" s="187">
        <f>IF(N1167="snížená",J1167,0)</f>
        <v>0</v>
      </c>
      <c r="BG1167" s="187">
        <f>IF(N1167="zákl. přenesená",J1167,0)</f>
        <v>0</v>
      </c>
      <c r="BH1167" s="187">
        <f>IF(N1167="sníž. přenesená",J1167,0)</f>
        <v>0</v>
      </c>
      <c r="BI1167" s="187">
        <f>IF(N1167="nulová",J1167,0)</f>
        <v>0</v>
      </c>
      <c r="BJ1167" s="19" t="s">
        <v>80</v>
      </c>
      <c r="BK1167" s="187">
        <f>ROUND(I1167*H1167,2)</f>
        <v>0</v>
      </c>
      <c r="BL1167" s="19" t="s">
        <v>255</v>
      </c>
      <c r="BM1167" s="186" t="s">
        <v>1016</v>
      </c>
    </row>
    <row r="1168" spans="1:65" s="2" customFormat="1" ht="11.25">
      <c r="A1168" s="36"/>
      <c r="B1168" s="37"/>
      <c r="C1168" s="38"/>
      <c r="D1168" s="188" t="s">
        <v>141</v>
      </c>
      <c r="E1168" s="38"/>
      <c r="F1168" s="189" t="s">
        <v>1017</v>
      </c>
      <c r="G1168" s="38"/>
      <c r="H1168" s="38"/>
      <c r="I1168" s="190"/>
      <c r="J1168" s="38"/>
      <c r="K1168" s="38"/>
      <c r="L1168" s="41"/>
      <c r="M1168" s="191"/>
      <c r="N1168" s="192"/>
      <c r="O1168" s="66"/>
      <c r="P1168" s="66"/>
      <c r="Q1168" s="66"/>
      <c r="R1168" s="66"/>
      <c r="S1168" s="66"/>
      <c r="T1168" s="67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T1168" s="19" t="s">
        <v>141</v>
      </c>
      <c r="AU1168" s="19" t="s">
        <v>82</v>
      </c>
    </row>
    <row r="1169" spans="1:65" s="13" customFormat="1" ht="11.25">
      <c r="B1169" s="193"/>
      <c r="C1169" s="194"/>
      <c r="D1169" s="195" t="s">
        <v>143</v>
      </c>
      <c r="E1169" s="196" t="s">
        <v>19</v>
      </c>
      <c r="F1169" s="197" t="s">
        <v>193</v>
      </c>
      <c r="G1169" s="194"/>
      <c r="H1169" s="196" t="s">
        <v>19</v>
      </c>
      <c r="I1169" s="198"/>
      <c r="J1169" s="194"/>
      <c r="K1169" s="194"/>
      <c r="L1169" s="199"/>
      <c r="M1169" s="200"/>
      <c r="N1169" s="201"/>
      <c r="O1169" s="201"/>
      <c r="P1169" s="201"/>
      <c r="Q1169" s="201"/>
      <c r="R1169" s="201"/>
      <c r="S1169" s="201"/>
      <c r="T1169" s="202"/>
      <c r="AT1169" s="203" t="s">
        <v>143</v>
      </c>
      <c r="AU1169" s="203" t="s">
        <v>82</v>
      </c>
      <c r="AV1169" s="13" t="s">
        <v>80</v>
      </c>
      <c r="AW1169" s="13" t="s">
        <v>34</v>
      </c>
      <c r="AX1169" s="13" t="s">
        <v>72</v>
      </c>
      <c r="AY1169" s="203" t="s">
        <v>132</v>
      </c>
    </row>
    <row r="1170" spans="1:65" s="13" customFormat="1" ht="11.25">
      <c r="B1170" s="193"/>
      <c r="C1170" s="194"/>
      <c r="D1170" s="195" t="s">
        <v>143</v>
      </c>
      <c r="E1170" s="196" t="s">
        <v>19</v>
      </c>
      <c r="F1170" s="197" t="s">
        <v>496</v>
      </c>
      <c r="G1170" s="194"/>
      <c r="H1170" s="196" t="s">
        <v>19</v>
      </c>
      <c r="I1170" s="198"/>
      <c r="J1170" s="194"/>
      <c r="K1170" s="194"/>
      <c r="L1170" s="199"/>
      <c r="M1170" s="200"/>
      <c r="N1170" s="201"/>
      <c r="O1170" s="201"/>
      <c r="P1170" s="201"/>
      <c r="Q1170" s="201"/>
      <c r="R1170" s="201"/>
      <c r="S1170" s="201"/>
      <c r="T1170" s="202"/>
      <c r="AT1170" s="203" t="s">
        <v>143</v>
      </c>
      <c r="AU1170" s="203" t="s">
        <v>82</v>
      </c>
      <c r="AV1170" s="13" t="s">
        <v>80</v>
      </c>
      <c r="AW1170" s="13" t="s">
        <v>34</v>
      </c>
      <c r="AX1170" s="13" t="s">
        <v>72</v>
      </c>
      <c r="AY1170" s="203" t="s">
        <v>132</v>
      </c>
    </row>
    <row r="1171" spans="1:65" s="14" customFormat="1" ht="11.25">
      <c r="B1171" s="204"/>
      <c r="C1171" s="205"/>
      <c r="D1171" s="195" t="s">
        <v>143</v>
      </c>
      <c r="E1171" s="206" t="s">
        <v>19</v>
      </c>
      <c r="F1171" s="207" t="s">
        <v>995</v>
      </c>
      <c r="G1171" s="205"/>
      <c r="H1171" s="208">
        <v>2.08</v>
      </c>
      <c r="I1171" s="209"/>
      <c r="J1171" s="205"/>
      <c r="K1171" s="205"/>
      <c r="L1171" s="210"/>
      <c r="M1171" s="211"/>
      <c r="N1171" s="212"/>
      <c r="O1171" s="212"/>
      <c r="P1171" s="212"/>
      <c r="Q1171" s="212"/>
      <c r="R1171" s="212"/>
      <c r="S1171" s="212"/>
      <c r="T1171" s="213"/>
      <c r="AT1171" s="214" t="s">
        <v>143</v>
      </c>
      <c r="AU1171" s="214" t="s">
        <v>82</v>
      </c>
      <c r="AV1171" s="14" t="s">
        <v>82</v>
      </c>
      <c r="AW1171" s="14" t="s">
        <v>34</v>
      </c>
      <c r="AX1171" s="14" t="s">
        <v>72</v>
      </c>
      <c r="AY1171" s="214" t="s">
        <v>132</v>
      </c>
    </row>
    <row r="1172" spans="1:65" s="16" customFormat="1" ht="11.25">
      <c r="B1172" s="226"/>
      <c r="C1172" s="227"/>
      <c r="D1172" s="195" t="s">
        <v>143</v>
      </c>
      <c r="E1172" s="228" t="s">
        <v>19</v>
      </c>
      <c r="F1172" s="229" t="s">
        <v>192</v>
      </c>
      <c r="G1172" s="227"/>
      <c r="H1172" s="230">
        <v>2.08</v>
      </c>
      <c r="I1172" s="231"/>
      <c r="J1172" s="227"/>
      <c r="K1172" s="227"/>
      <c r="L1172" s="232"/>
      <c r="M1172" s="233"/>
      <c r="N1172" s="234"/>
      <c r="O1172" s="234"/>
      <c r="P1172" s="234"/>
      <c r="Q1172" s="234"/>
      <c r="R1172" s="234"/>
      <c r="S1172" s="234"/>
      <c r="T1172" s="235"/>
      <c r="AT1172" s="236" t="s">
        <v>143</v>
      </c>
      <c r="AU1172" s="236" t="s">
        <v>82</v>
      </c>
      <c r="AV1172" s="16" t="s">
        <v>156</v>
      </c>
      <c r="AW1172" s="16" t="s">
        <v>34</v>
      </c>
      <c r="AX1172" s="16" t="s">
        <v>72</v>
      </c>
      <c r="AY1172" s="236" t="s">
        <v>132</v>
      </c>
    </row>
    <row r="1173" spans="1:65" s="13" customFormat="1" ht="11.25">
      <c r="B1173" s="193"/>
      <c r="C1173" s="194"/>
      <c r="D1173" s="195" t="s">
        <v>143</v>
      </c>
      <c r="E1173" s="196" t="s">
        <v>19</v>
      </c>
      <c r="F1173" s="197" t="s">
        <v>334</v>
      </c>
      <c r="G1173" s="194"/>
      <c r="H1173" s="196" t="s">
        <v>19</v>
      </c>
      <c r="I1173" s="198"/>
      <c r="J1173" s="194"/>
      <c r="K1173" s="194"/>
      <c r="L1173" s="199"/>
      <c r="M1173" s="200"/>
      <c r="N1173" s="201"/>
      <c r="O1173" s="201"/>
      <c r="P1173" s="201"/>
      <c r="Q1173" s="201"/>
      <c r="R1173" s="201"/>
      <c r="S1173" s="201"/>
      <c r="T1173" s="202"/>
      <c r="AT1173" s="203" t="s">
        <v>143</v>
      </c>
      <c r="AU1173" s="203" t="s">
        <v>82</v>
      </c>
      <c r="AV1173" s="13" t="s">
        <v>80</v>
      </c>
      <c r="AW1173" s="13" t="s">
        <v>34</v>
      </c>
      <c r="AX1173" s="13" t="s">
        <v>72</v>
      </c>
      <c r="AY1173" s="203" t="s">
        <v>132</v>
      </c>
    </row>
    <row r="1174" spans="1:65" s="13" customFormat="1" ht="11.25">
      <c r="B1174" s="193"/>
      <c r="C1174" s="194"/>
      <c r="D1174" s="195" t="s">
        <v>143</v>
      </c>
      <c r="E1174" s="196" t="s">
        <v>19</v>
      </c>
      <c r="F1174" s="197" t="s">
        <v>335</v>
      </c>
      <c r="G1174" s="194"/>
      <c r="H1174" s="196" t="s">
        <v>19</v>
      </c>
      <c r="I1174" s="198"/>
      <c r="J1174" s="194"/>
      <c r="K1174" s="194"/>
      <c r="L1174" s="199"/>
      <c r="M1174" s="200"/>
      <c r="N1174" s="201"/>
      <c r="O1174" s="201"/>
      <c r="P1174" s="201"/>
      <c r="Q1174" s="201"/>
      <c r="R1174" s="201"/>
      <c r="S1174" s="201"/>
      <c r="T1174" s="202"/>
      <c r="AT1174" s="203" t="s">
        <v>143</v>
      </c>
      <c r="AU1174" s="203" t="s">
        <v>82</v>
      </c>
      <c r="AV1174" s="13" t="s">
        <v>80</v>
      </c>
      <c r="AW1174" s="13" t="s">
        <v>34</v>
      </c>
      <c r="AX1174" s="13" t="s">
        <v>72</v>
      </c>
      <c r="AY1174" s="203" t="s">
        <v>132</v>
      </c>
    </row>
    <row r="1175" spans="1:65" s="13" customFormat="1" ht="11.25">
      <c r="B1175" s="193"/>
      <c r="C1175" s="194"/>
      <c r="D1175" s="195" t="s">
        <v>143</v>
      </c>
      <c r="E1175" s="196" t="s">
        <v>19</v>
      </c>
      <c r="F1175" s="197" t="s">
        <v>395</v>
      </c>
      <c r="G1175" s="194"/>
      <c r="H1175" s="196" t="s">
        <v>19</v>
      </c>
      <c r="I1175" s="198"/>
      <c r="J1175" s="194"/>
      <c r="K1175" s="194"/>
      <c r="L1175" s="199"/>
      <c r="M1175" s="200"/>
      <c r="N1175" s="201"/>
      <c r="O1175" s="201"/>
      <c r="P1175" s="201"/>
      <c r="Q1175" s="201"/>
      <c r="R1175" s="201"/>
      <c r="S1175" s="201"/>
      <c r="T1175" s="202"/>
      <c r="AT1175" s="203" t="s">
        <v>143</v>
      </c>
      <c r="AU1175" s="203" t="s">
        <v>82</v>
      </c>
      <c r="AV1175" s="13" t="s">
        <v>80</v>
      </c>
      <c r="AW1175" s="13" t="s">
        <v>34</v>
      </c>
      <c r="AX1175" s="13" t="s">
        <v>72</v>
      </c>
      <c r="AY1175" s="203" t="s">
        <v>132</v>
      </c>
    </row>
    <row r="1176" spans="1:65" s="14" customFormat="1" ht="11.25">
      <c r="B1176" s="204"/>
      <c r="C1176" s="205"/>
      <c r="D1176" s="195" t="s">
        <v>143</v>
      </c>
      <c r="E1176" s="206" t="s">
        <v>19</v>
      </c>
      <c r="F1176" s="207" t="s">
        <v>996</v>
      </c>
      <c r="G1176" s="205"/>
      <c r="H1176" s="208">
        <v>18.29</v>
      </c>
      <c r="I1176" s="209"/>
      <c r="J1176" s="205"/>
      <c r="K1176" s="205"/>
      <c r="L1176" s="210"/>
      <c r="M1176" s="211"/>
      <c r="N1176" s="212"/>
      <c r="O1176" s="212"/>
      <c r="P1176" s="212"/>
      <c r="Q1176" s="212"/>
      <c r="R1176" s="212"/>
      <c r="S1176" s="212"/>
      <c r="T1176" s="213"/>
      <c r="AT1176" s="214" t="s">
        <v>143</v>
      </c>
      <c r="AU1176" s="214" t="s">
        <v>82</v>
      </c>
      <c r="AV1176" s="14" t="s">
        <v>82</v>
      </c>
      <c r="AW1176" s="14" t="s">
        <v>34</v>
      </c>
      <c r="AX1176" s="14" t="s">
        <v>72</v>
      </c>
      <c r="AY1176" s="214" t="s">
        <v>132</v>
      </c>
    </row>
    <row r="1177" spans="1:65" s="16" customFormat="1" ht="11.25">
      <c r="B1177" s="226"/>
      <c r="C1177" s="227"/>
      <c r="D1177" s="195" t="s">
        <v>143</v>
      </c>
      <c r="E1177" s="228" t="s">
        <v>19</v>
      </c>
      <c r="F1177" s="229" t="s">
        <v>192</v>
      </c>
      <c r="G1177" s="227"/>
      <c r="H1177" s="230">
        <v>18.29</v>
      </c>
      <c r="I1177" s="231"/>
      <c r="J1177" s="227"/>
      <c r="K1177" s="227"/>
      <c r="L1177" s="232"/>
      <c r="M1177" s="233"/>
      <c r="N1177" s="234"/>
      <c r="O1177" s="234"/>
      <c r="P1177" s="234"/>
      <c r="Q1177" s="234"/>
      <c r="R1177" s="234"/>
      <c r="S1177" s="234"/>
      <c r="T1177" s="235"/>
      <c r="AT1177" s="236" t="s">
        <v>143</v>
      </c>
      <c r="AU1177" s="236" t="s">
        <v>82</v>
      </c>
      <c r="AV1177" s="16" t="s">
        <v>156</v>
      </c>
      <c r="AW1177" s="16" t="s">
        <v>34</v>
      </c>
      <c r="AX1177" s="16" t="s">
        <v>72</v>
      </c>
      <c r="AY1177" s="236" t="s">
        <v>132</v>
      </c>
    </row>
    <row r="1178" spans="1:65" s="15" customFormat="1" ht="11.25">
      <c r="B1178" s="215"/>
      <c r="C1178" s="216"/>
      <c r="D1178" s="195" t="s">
        <v>143</v>
      </c>
      <c r="E1178" s="217" t="s">
        <v>19</v>
      </c>
      <c r="F1178" s="218" t="s">
        <v>150</v>
      </c>
      <c r="G1178" s="216"/>
      <c r="H1178" s="219">
        <v>20.369999999999997</v>
      </c>
      <c r="I1178" s="220"/>
      <c r="J1178" s="216"/>
      <c r="K1178" s="216"/>
      <c r="L1178" s="221"/>
      <c r="M1178" s="222"/>
      <c r="N1178" s="223"/>
      <c r="O1178" s="223"/>
      <c r="P1178" s="223"/>
      <c r="Q1178" s="223"/>
      <c r="R1178" s="223"/>
      <c r="S1178" s="223"/>
      <c r="T1178" s="224"/>
      <c r="AT1178" s="225" t="s">
        <v>143</v>
      </c>
      <c r="AU1178" s="225" t="s">
        <v>82</v>
      </c>
      <c r="AV1178" s="15" t="s">
        <v>139</v>
      </c>
      <c r="AW1178" s="15" t="s">
        <v>34</v>
      </c>
      <c r="AX1178" s="15" t="s">
        <v>80</v>
      </c>
      <c r="AY1178" s="225" t="s">
        <v>132</v>
      </c>
    </row>
    <row r="1179" spans="1:65" s="2" customFormat="1" ht="24.2" customHeight="1">
      <c r="A1179" s="36"/>
      <c r="B1179" s="37"/>
      <c r="C1179" s="237" t="s">
        <v>1018</v>
      </c>
      <c r="D1179" s="237" t="s">
        <v>282</v>
      </c>
      <c r="E1179" s="238" t="s">
        <v>1019</v>
      </c>
      <c r="F1179" s="239" t="s">
        <v>1020</v>
      </c>
      <c r="G1179" s="240" t="s">
        <v>137</v>
      </c>
      <c r="H1179" s="241">
        <v>23.425999999999998</v>
      </c>
      <c r="I1179" s="242"/>
      <c r="J1179" s="243">
        <f>ROUND(I1179*H1179,2)</f>
        <v>0</v>
      </c>
      <c r="K1179" s="239" t="s">
        <v>138</v>
      </c>
      <c r="L1179" s="244"/>
      <c r="M1179" s="245" t="s">
        <v>19</v>
      </c>
      <c r="N1179" s="246" t="s">
        <v>43</v>
      </c>
      <c r="O1179" s="66"/>
      <c r="P1179" s="184">
        <f>O1179*H1179</f>
        <v>0</v>
      </c>
      <c r="Q1179" s="184">
        <v>4.7999999999999996E-3</v>
      </c>
      <c r="R1179" s="184">
        <f>Q1179*H1179</f>
        <v>0.11244479999999998</v>
      </c>
      <c r="S1179" s="184">
        <v>0</v>
      </c>
      <c r="T1179" s="185">
        <f>S1179*H1179</f>
        <v>0</v>
      </c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R1179" s="186" t="s">
        <v>359</v>
      </c>
      <c r="AT1179" s="186" t="s">
        <v>282</v>
      </c>
      <c r="AU1179" s="186" t="s">
        <v>82</v>
      </c>
      <c r="AY1179" s="19" t="s">
        <v>132</v>
      </c>
      <c r="BE1179" s="187">
        <f>IF(N1179="základní",J1179,0)</f>
        <v>0</v>
      </c>
      <c r="BF1179" s="187">
        <f>IF(N1179="snížená",J1179,0)</f>
        <v>0</v>
      </c>
      <c r="BG1179" s="187">
        <f>IF(N1179="zákl. přenesená",J1179,0)</f>
        <v>0</v>
      </c>
      <c r="BH1179" s="187">
        <f>IF(N1179="sníž. přenesená",J1179,0)</f>
        <v>0</v>
      </c>
      <c r="BI1179" s="187">
        <f>IF(N1179="nulová",J1179,0)</f>
        <v>0</v>
      </c>
      <c r="BJ1179" s="19" t="s">
        <v>80</v>
      </c>
      <c r="BK1179" s="187">
        <f>ROUND(I1179*H1179,2)</f>
        <v>0</v>
      </c>
      <c r="BL1179" s="19" t="s">
        <v>255</v>
      </c>
      <c r="BM1179" s="186" t="s">
        <v>1021</v>
      </c>
    </row>
    <row r="1180" spans="1:65" s="14" customFormat="1" ht="11.25">
      <c r="B1180" s="204"/>
      <c r="C1180" s="205"/>
      <c r="D1180" s="195" t="s">
        <v>143</v>
      </c>
      <c r="E1180" s="206" t="s">
        <v>19</v>
      </c>
      <c r="F1180" s="207" t="s">
        <v>1022</v>
      </c>
      <c r="G1180" s="205"/>
      <c r="H1180" s="208">
        <v>23.425999999999998</v>
      </c>
      <c r="I1180" s="209"/>
      <c r="J1180" s="205"/>
      <c r="K1180" s="205"/>
      <c r="L1180" s="210"/>
      <c r="M1180" s="211"/>
      <c r="N1180" s="212"/>
      <c r="O1180" s="212"/>
      <c r="P1180" s="212"/>
      <c r="Q1180" s="212"/>
      <c r="R1180" s="212"/>
      <c r="S1180" s="212"/>
      <c r="T1180" s="213"/>
      <c r="AT1180" s="214" t="s">
        <v>143</v>
      </c>
      <c r="AU1180" s="214" t="s">
        <v>82</v>
      </c>
      <c r="AV1180" s="14" t="s">
        <v>82</v>
      </c>
      <c r="AW1180" s="14" t="s">
        <v>34</v>
      </c>
      <c r="AX1180" s="14" t="s">
        <v>80</v>
      </c>
      <c r="AY1180" s="214" t="s">
        <v>132</v>
      </c>
    </row>
    <row r="1181" spans="1:65" s="2" customFormat="1" ht="16.5" customHeight="1">
      <c r="A1181" s="36"/>
      <c r="B1181" s="37"/>
      <c r="C1181" s="175" t="s">
        <v>1023</v>
      </c>
      <c r="D1181" s="175" t="s">
        <v>134</v>
      </c>
      <c r="E1181" s="176" t="s">
        <v>1024</v>
      </c>
      <c r="F1181" s="177" t="s">
        <v>1025</v>
      </c>
      <c r="G1181" s="178" t="s">
        <v>137</v>
      </c>
      <c r="H1181" s="179">
        <v>23.715</v>
      </c>
      <c r="I1181" s="180"/>
      <c r="J1181" s="181">
        <f>ROUND(I1181*H1181,2)</f>
        <v>0</v>
      </c>
      <c r="K1181" s="177" t="s">
        <v>138</v>
      </c>
      <c r="L1181" s="41"/>
      <c r="M1181" s="182" t="s">
        <v>19</v>
      </c>
      <c r="N1181" s="183" t="s">
        <v>43</v>
      </c>
      <c r="O1181" s="66"/>
      <c r="P1181" s="184">
        <f>O1181*H1181</f>
        <v>0</v>
      </c>
      <c r="Q1181" s="184">
        <v>3.9825E-4</v>
      </c>
      <c r="R1181" s="184">
        <f>Q1181*H1181</f>
        <v>9.4444987500000004E-3</v>
      </c>
      <c r="S1181" s="184">
        <v>0</v>
      </c>
      <c r="T1181" s="185">
        <f>S1181*H1181</f>
        <v>0</v>
      </c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R1181" s="186" t="s">
        <v>255</v>
      </c>
      <c r="AT1181" s="186" t="s">
        <v>134</v>
      </c>
      <c r="AU1181" s="186" t="s">
        <v>82</v>
      </c>
      <c r="AY1181" s="19" t="s">
        <v>132</v>
      </c>
      <c r="BE1181" s="187">
        <f>IF(N1181="základní",J1181,0)</f>
        <v>0</v>
      </c>
      <c r="BF1181" s="187">
        <f>IF(N1181="snížená",J1181,0)</f>
        <v>0</v>
      </c>
      <c r="BG1181" s="187">
        <f>IF(N1181="zákl. přenesená",J1181,0)</f>
        <v>0</v>
      </c>
      <c r="BH1181" s="187">
        <f>IF(N1181="sníž. přenesená",J1181,0)</f>
        <v>0</v>
      </c>
      <c r="BI1181" s="187">
        <f>IF(N1181="nulová",J1181,0)</f>
        <v>0</v>
      </c>
      <c r="BJ1181" s="19" t="s">
        <v>80</v>
      </c>
      <c r="BK1181" s="187">
        <f>ROUND(I1181*H1181,2)</f>
        <v>0</v>
      </c>
      <c r="BL1181" s="19" t="s">
        <v>255</v>
      </c>
      <c r="BM1181" s="186" t="s">
        <v>1026</v>
      </c>
    </row>
    <row r="1182" spans="1:65" s="2" customFormat="1" ht="11.25">
      <c r="A1182" s="36"/>
      <c r="B1182" s="37"/>
      <c r="C1182" s="38"/>
      <c r="D1182" s="188" t="s">
        <v>141</v>
      </c>
      <c r="E1182" s="38"/>
      <c r="F1182" s="189" t="s">
        <v>1027</v>
      </c>
      <c r="G1182" s="38"/>
      <c r="H1182" s="38"/>
      <c r="I1182" s="190"/>
      <c r="J1182" s="38"/>
      <c r="K1182" s="38"/>
      <c r="L1182" s="41"/>
      <c r="M1182" s="191"/>
      <c r="N1182" s="192"/>
      <c r="O1182" s="66"/>
      <c r="P1182" s="66"/>
      <c r="Q1182" s="66"/>
      <c r="R1182" s="66"/>
      <c r="S1182" s="66"/>
      <c r="T1182" s="67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T1182" s="19" t="s">
        <v>141</v>
      </c>
      <c r="AU1182" s="19" t="s">
        <v>82</v>
      </c>
    </row>
    <row r="1183" spans="1:65" s="13" customFormat="1" ht="11.25">
      <c r="B1183" s="193"/>
      <c r="C1183" s="194"/>
      <c r="D1183" s="195" t="s">
        <v>143</v>
      </c>
      <c r="E1183" s="196" t="s">
        <v>19</v>
      </c>
      <c r="F1183" s="197" t="s">
        <v>193</v>
      </c>
      <c r="G1183" s="194"/>
      <c r="H1183" s="196" t="s">
        <v>19</v>
      </c>
      <c r="I1183" s="198"/>
      <c r="J1183" s="194"/>
      <c r="K1183" s="194"/>
      <c r="L1183" s="199"/>
      <c r="M1183" s="200"/>
      <c r="N1183" s="201"/>
      <c r="O1183" s="201"/>
      <c r="P1183" s="201"/>
      <c r="Q1183" s="201"/>
      <c r="R1183" s="201"/>
      <c r="S1183" s="201"/>
      <c r="T1183" s="202"/>
      <c r="AT1183" s="203" t="s">
        <v>143</v>
      </c>
      <c r="AU1183" s="203" t="s">
        <v>82</v>
      </c>
      <c r="AV1183" s="13" t="s">
        <v>80</v>
      </c>
      <c r="AW1183" s="13" t="s">
        <v>34</v>
      </c>
      <c r="AX1183" s="13" t="s">
        <v>72</v>
      </c>
      <c r="AY1183" s="203" t="s">
        <v>132</v>
      </c>
    </row>
    <row r="1184" spans="1:65" s="13" customFormat="1" ht="11.25">
      <c r="B1184" s="193"/>
      <c r="C1184" s="194"/>
      <c r="D1184" s="195" t="s">
        <v>143</v>
      </c>
      <c r="E1184" s="196" t="s">
        <v>19</v>
      </c>
      <c r="F1184" s="197" t="s">
        <v>496</v>
      </c>
      <c r="G1184" s="194"/>
      <c r="H1184" s="196" t="s">
        <v>19</v>
      </c>
      <c r="I1184" s="198"/>
      <c r="J1184" s="194"/>
      <c r="K1184" s="194"/>
      <c r="L1184" s="199"/>
      <c r="M1184" s="200"/>
      <c r="N1184" s="201"/>
      <c r="O1184" s="201"/>
      <c r="P1184" s="201"/>
      <c r="Q1184" s="201"/>
      <c r="R1184" s="201"/>
      <c r="S1184" s="201"/>
      <c r="T1184" s="202"/>
      <c r="AT1184" s="203" t="s">
        <v>143</v>
      </c>
      <c r="AU1184" s="203" t="s">
        <v>82</v>
      </c>
      <c r="AV1184" s="13" t="s">
        <v>80</v>
      </c>
      <c r="AW1184" s="13" t="s">
        <v>34</v>
      </c>
      <c r="AX1184" s="13" t="s">
        <v>72</v>
      </c>
      <c r="AY1184" s="203" t="s">
        <v>132</v>
      </c>
    </row>
    <row r="1185" spans="1:65" s="14" customFormat="1" ht="11.25">
      <c r="B1185" s="204"/>
      <c r="C1185" s="205"/>
      <c r="D1185" s="195" t="s">
        <v>143</v>
      </c>
      <c r="E1185" s="206" t="s">
        <v>19</v>
      </c>
      <c r="F1185" s="207" t="s">
        <v>1007</v>
      </c>
      <c r="G1185" s="205"/>
      <c r="H1185" s="208">
        <v>2.64</v>
      </c>
      <c r="I1185" s="209"/>
      <c r="J1185" s="205"/>
      <c r="K1185" s="205"/>
      <c r="L1185" s="210"/>
      <c r="M1185" s="211"/>
      <c r="N1185" s="212"/>
      <c r="O1185" s="212"/>
      <c r="P1185" s="212"/>
      <c r="Q1185" s="212"/>
      <c r="R1185" s="212"/>
      <c r="S1185" s="212"/>
      <c r="T1185" s="213"/>
      <c r="AT1185" s="214" t="s">
        <v>143</v>
      </c>
      <c r="AU1185" s="214" t="s">
        <v>82</v>
      </c>
      <c r="AV1185" s="14" t="s">
        <v>82</v>
      </c>
      <c r="AW1185" s="14" t="s">
        <v>34</v>
      </c>
      <c r="AX1185" s="14" t="s">
        <v>72</v>
      </c>
      <c r="AY1185" s="214" t="s">
        <v>132</v>
      </c>
    </row>
    <row r="1186" spans="1:65" s="14" customFormat="1" ht="11.25">
      <c r="B1186" s="204"/>
      <c r="C1186" s="205"/>
      <c r="D1186" s="195" t="s">
        <v>143</v>
      </c>
      <c r="E1186" s="206" t="s">
        <v>19</v>
      </c>
      <c r="F1186" s="207" t="s">
        <v>1008</v>
      </c>
      <c r="G1186" s="205"/>
      <c r="H1186" s="208">
        <v>0.64</v>
      </c>
      <c r="I1186" s="209"/>
      <c r="J1186" s="205"/>
      <c r="K1186" s="205"/>
      <c r="L1186" s="210"/>
      <c r="M1186" s="211"/>
      <c r="N1186" s="212"/>
      <c r="O1186" s="212"/>
      <c r="P1186" s="212"/>
      <c r="Q1186" s="212"/>
      <c r="R1186" s="212"/>
      <c r="S1186" s="212"/>
      <c r="T1186" s="213"/>
      <c r="AT1186" s="214" t="s">
        <v>143</v>
      </c>
      <c r="AU1186" s="214" t="s">
        <v>82</v>
      </c>
      <c r="AV1186" s="14" t="s">
        <v>82</v>
      </c>
      <c r="AW1186" s="14" t="s">
        <v>34</v>
      </c>
      <c r="AX1186" s="14" t="s">
        <v>72</v>
      </c>
      <c r="AY1186" s="214" t="s">
        <v>132</v>
      </c>
    </row>
    <row r="1187" spans="1:65" s="14" customFormat="1" ht="11.25">
      <c r="B1187" s="204"/>
      <c r="C1187" s="205"/>
      <c r="D1187" s="195" t="s">
        <v>143</v>
      </c>
      <c r="E1187" s="206" t="s">
        <v>19</v>
      </c>
      <c r="F1187" s="207" t="s">
        <v>1009</v>
      </c>
      <c r="G1187" s="205"/>
      <c r="H1187" s="208">
        <v>2.145</v>
      </c>
      <c r="I1187" s="209"/>
      <c r="J1187" s="205"/>
      <c r="K1187" s="205"/>
      <c r="L1187" s="210"/>
      <c r="M1187" s="211"/>
      <c r="N1187" s="212"/>
      <c r="O1187" s="212"/>
      <c r="P1187" s="212"/>
      <c r="Q1187" s="212"/>
      <c r="R1187" s="212"/>
      <c r="S1187" s="212"/>
      <c r="T1187" s="213"/>
      <c r="AT1187" s="214" t="s">
        <v>143</v>
      </c>
      <c r="AU1187" s="214" t="s">
        <v>82</v>
      </c>
      <c r="AV1187" s="14" t="s">
        <v>82</v>
      </c>
      <c r="AW1187" s="14" t="s">
        <v>34</v>
      </c>
      <c r="AX1187" s="14" t="s">
        <v>72</v>
      </c>
      <c r="AY1187" s="214" t="s">
        <v>132</v>
      </c>
    </row>
    <row r="1188" spans="1:65" s="16" customFormat="1" ht="11.25">
      <c r="B1188" s="226"/>
      <c r="C1188" s="227"/>
      <c r="D1188" s="195" t="s">
        <v>143</v>
      </c>
      <c r="E1188" s="228" t="s">
        <v>19</v>
      </c>
      <c r="F1188" s="229" t="s">
        <v>192</v>
      </c>
      <c r="G1188" s="227"/>
      <c r="H1188" s="230">
        <v>5.4250000000000007</v>
      </c>
      <c r="I1188" s="231"/>
      <c r="J1188" s="227"/>
      <c r="K1188" s="227"/>
      <c r="L1188" s="232"/>
      <c r="M1188" s="233"/>
      <c r="N1188" s="234"/>
      <c r="O1188" s="234"/>
      <c r="P1188" s="234"/>
      <c r="Q1188" s="234"/>
      <c r="R1188" s="234"/>
      <c r="S1188" s="234"/>
      <c r="T1188" s="235"/>
      <c r="AT1188" s="236" t="s">
        <v>143</v>
      </c>
      <c r="AU1188" s="236" t="s">
        <v>82</v>
      </c>
      <c r="AV1188" s="16" t="s">
        <v>156</v>
      </c>
      <c r="AW1188" s="16" t="s">
        <v>34</v>
      </c>
      <c r="AX1188" s="16" t="s">
        <v>72</v>
      </c>
      <c r="AY1188" s="236" t="s">
        <v>132</v>
      </c>
    </row>
    <row r="1189" spans="1:65" s="13" customFormat="1" ht="11.25">
      <c r="B1189" s="193"/>
      <c r="C1189" s="194"/>
      <c r="D1189" s="195" t="s">
        <v>143</v>
      </c>
      <c r="E1189" s="196" t="s">
        <v>19</v>
      </c>
      <c r="F1189" s="197" t="s">
        <v>334</v>
      </c>
      <c r="G1189" s="194"/>
      <c r="H1189" s="196" t="s">
        <v>19</v>
      </c>
      <c r="I1189" s="198"/>
      <c r="J1189" s="194"/>
      <c r="K1189" s="194"/>
      <c r="L1189" s="199"/>
      <c r="M1189" s="200"/>
      <c r="N1189" s="201"/>
      <c r="O1189" s="201"/>
      <c r="P1189" s="201"/>
      <c r="Q1189" s="201"/>
      <c r="R1189" s="201"/>
      <c r="S1189" s="201"/>
      <c r="T1189" s="202"/>
      <c r="AT1189" s="203" t="s">
        <v>143</v>
      </c>
      <c r="AU1189" s="203" t="s">
        <v>82</v>
      </c>
      <c r="AV1189" s="13" t="s">
        <v>80</v>
      </c>
      <c r="AW1189" s="13" t="s">
        <v>34</v>
      </c>
      <c r="AX1189" s="13" t="s">
        <v>72</v>
      </c>
      <c r="AY1189" s="203" t="s">
        <v>132</v>
      </c>
    </row>
    <row r="1190" spans="1:65" s="13" customFormat="1" ht="11.25">
      <c r="B1190" s="193"/>
      <c r="C1190" s="194"/>
      <c r="D1190" s="195" t="s">
        <v>143</v>
      </c>
      <c r="E1190" s="196" t="s">
        <v>19</v>
      </c>
      <c r="F1190" s="197" t="s">
        <v>335</v>
      </c>
      <c r="G1190" s="194"/>
      <c r="H1190" s="196" t="s">
        <v>19</v>
      </c>
      <c r="I1190" s="198"/>
      <c r="J1190" s="194"/>
      <c r="K1190" s="194"/>
      <c r="L1190" s="199"/>
      <c r="M1190" s="200"/>
      <c r="N1190" s="201"/>
      <c r="O1190" s="201"/>
      <c r="P1190" s="201"/>
      <c r="Q1190" s="201"/>
      <c r="R1190" s="201"/>
      <c r="S1190" s="201"/>
      <c r="T1190" s="202"/>
      <c r="AT1190" s="203" t="s">
        <v>143</v>
      </c>
      <c r="AU1190" s="203" t="s">
        <v>82</v>
      </c>
      <c r="AV1190" s="13" t="s">
        <v>80</v>
      </c>
      <c r="AW1190" s="13" t="s">
        <v>34</v>
      </c>
      <c r="AX1190" s="13" t="s">
        <v>72</v>
      </c>
      <c r="AY1190" s="203" t="s">
        <v>132</v>
      </c>
    </row>
    <row r="1191" spans="1:65" s="13" customFormat="1" ht="11.25">
      <c r="B1191" s="193"/>
      <c r="C1191" s="194"/>
      <c r="D1191" s="195" t="s">
        <v>143</v>
      </c>
      <c r="E1191" s="196" t="s">
        <v>19</v>
      </c>
      <c r="F1191" s="197" t="s">
        <v>395</v>
      </c>
      <c r="G1191" s="194"/>
      <c r="H1191" s="196" t="s">
        <v>19</v>
      </c>
      <c r="I1191" s="198"/>
      <c r="J1191" s="194"/>
      <c r="K1191" s="194"/>
      <c r="L1191" s="199"/>
      <c r="M1191" s="200"/>
      <c r="N1191" s="201"/>
      <c r="O1191" s="201"/>
      <c r="P1191" s="201"/>
      <c r="Q1191" s="201"/>
      <c r="R1191" s="201"/>
      <c r="S1191" s="201"/>
      <c r="T1191" s="202"/>
      <c r="AT1191" s="203" t="s">
        <v>143</v>
      </c>
      <c r="AU1191" s="203" t="s">
        <v>82</v>
      </c>
      <c r="AV1191" s="13" t="s">
        <v>80</v>
      </c>
      <c r="AW1191" s="13" t="s">
        <v>34</v>
      </c>
      <c r="AX1191" s="13" t="s">
        <v>72</v>
      </c>
      <c r="AY1191" s="203" t="s">
        <v>132</v>
      </c>
    </row>
    <row r="1192" spans="1:65" s="14" customFormat="1" ht="11.25">
      <c r="B1192" s="204"/>
      <c r="C1192" s="205"/>
      <c r="D1192" s="195" t="s">
        <v>143</v>
      </c>
      <c r="E1192" s="206" t="s">
        <v>19</v>
      </c>
      <c r="F1192" s="207" t="s">
        <v>996</v>
      </c>
      <c r="G1192" s="205"/>
      <c r="H1192" s="208">
        <v>18.29</v>
      </c>
      <c r="I1192" s="209"/>
      <c r="J1192" s="205"/>
      <c r="K1192" s="205"/>
      <c r="L1192" s="210"/>
      <c r="M1192" s="211"/>
      <c r="N1192" s="212"/>
      <c r="O1192" s="212"/>
      <c r="P1192" s="212"/>
      <c r="Q1192" s="212"/>
      <c r="R1192" s="212"/>
      <c r="S1192" s="212"/>
      <c r="T1192" s="213"/>
      <c r="AT1192" s="214" t="s">
        <v>143</v>
      </c>
      <c r="AU1192" s="214" t="s">
        <v>82</v>
      </c>
      <c r="AV1192" s="14" t="s">
        <v>82</v>
      </c>
      <c r="AW1192" s="14" t="s">
        <v>34</v>
      </c>
      <c r="AX1192" s="14" t="s">
        <v>72</v>
      </c>
      <c r="AY1192" s="214" t="s">
        <v>132</v>
      </c>
    </row>
    <row r="1193" spans="1:65" s="16" customFormat="1" ht="11.25">
      <c r="B1193" s="226"/>
      <c r="C1193" s="227"/>
      <c r="D1193" s="195" t="s">
        <v>143</v>
      </c>
      <c r="E1193" s="228" t="s">
        <v>19</v>
      </c>
      <c r="F1193" s="229" t="s">
        <v>192</v>
      </c>
      <c r="G1193" s="227"/>
      <c r="H1193" s="230">
        <v>18.29</v>
      </c>
      <c r="I1193" s="231"/>
      <c r="J1193" s="227"/>
      <c r="K1193" s="227"/>
      <c r="L1193" s="232"/>
      <c r="M1193" s="233"/>
      <c r="N1193" s="234"/>
      <c r="O1193" s="234"/>
      <c r="P1193" s="234"/>
      <c r="Q1193" s="234"/>
      <c r="R1193" s="234"/>
      <c r="S1193" s="234"/>
      <c r="T1193" s="235"/>
      <c r="AT1193" s="236" t="s">
        <v>143</v>
      </c>
      <c r="AU1193" s="236" t="s">
        <v>82</v>
      </c>
      <c r="AV1193" s="16" t="s">
        <v>156</v>
      </c>
      <c r="AW1193" s="16" t="s">
        <v>34</v>
      </c>
      <c r="AX1193" s="16" t="s">
        <v>72</v>
      </c>
      <c r="AY1193" s="236" t="s">
        <v>132</v>
      </c>
    </row>
    <row r="1194" spans="1:65" s="15" customFormat="1" ht="11.25">
      <c r="B1194" s="215"/>
      <c r="C1194" s="216"/>
      <c r="D1194" s="195" t="s">
        <v>143</v>
      </c>
      <c r="E1194" s="217" t="s">
        <v>19</v>
      </c>
      <c r="F1194" s="218" t="s">
        <v>150</v>
      </c>
      <c r="G1194" s="216"/>
      <c r="H1194" s="219">
        <v>23.715</v>
      </c>
      <c r="I1194" s="220"/>
      <c r="J1194" s="216"/>
      <c r="K1194" s="216"/>
      <c r="L1194" s="221"/>
      <c r="M1194" s="222"/>
      <c r="N1194" s="223"/>
      <c r="O1194" s="223"/>
      <c r="P1194" s="223"/>
      <c r="Q1194" s="223"/>
      <c r="R1194" s="223"/>
      <c r="S1194" s="223"/>
      <c r="T1194" s="224"/>
      <c r="AT1194" s="225" t="s">
        <v>143</v>
      </c>
      <c r="AU1194" s="225" t="s">
        <v>82</v>
      </c>
      <c r="AV1194" s="15" t="s">
        <v>139</v>
      </c>
      <c r="AW1194" s="15" t="s">
        <v>34</v>
      </c>
      <c r="AX1194" s="15" t="s">
        <v>80</v>
      </c>
      <c r="AY1194" s="225" t="s">
        <v>132</v>
      </c>
    </row>
    <row r="1195" spans="1:65" s="2" customFormat="1" ht="24.2" customHeight="1">
      <c r="A1195" s="36"/>
      <c r="B1195" s="37"/>
      <c r="C1195" s="237" t="s">
        <v>1028</v>
      </c>
      <c r="D1195" s="237" t="s">
        <v>282</v>
      </c>
      <c r="E1195" s="238" t="s">
        <v>1019</v>
      </c>
      <c r="F1195" s="239" t="s">
        <v>1020</v>
      </c>
      <c r="G1195" s="240" t="s">
        <v>137</v>
      </c>
      <c r="H1195" s="241">
        <v>28.457999999999998</v>
      </c>
      <c r="I1195" s="242"/>
      <c r="J1195" s="243">
        <f>ROUND(I1195*H1195,2)</f>
        <v>0</v>
      </c>
      <c r="K1195" s="239" t="s">
        <v>138</v>
      </c>
      <c r="L1195" s="244"/>
      <c r="M1195" s="245" t="s">
        <v>19</v>
      </c>
      <c r="N1195" s="246" t="s">
        <v>43</v>
      </c>
      <c r="O1195" s="66"/>
      <c r="P1195" s="184">
        <f>O1195*H1195</f>
        <v>0</v>
      </c>
      <c r="Q1195" s="184">
        <v>4.7999999999999996E-3</v>
      </c>
      <c r="R1195" s="184">
        <f>Q1195*H1195</f>
        <v>0.13659839999999998</v>
      </c>
      <c r="S1195" s="184">
        <v>0</v>
      </c>
      <c r="T1195" s="185">
        <f>S1195*H1195</f>
        <v>0</v>
      </c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R1195" s="186" t="s">
        <v>359</v>
      </c>
      <c r="AT1195" s="186" t="s">
        <v>282</v>
      </c>
      <c r="AU1195" s="186" t="s">
        <v>82</v>
      </c>
      <c r="AY1195" s="19" t="s">
        <v>132</v>
      </c>
      <c r="BE1195" s="187">
        <f>IF(N1195="základní",J1195,0)</f>
        <v>0</v>
      </c>
      <c r="BF1195" s="187">
        <f>IF(N1195="snížená",J1195,0)</f>
        <v>0</v>
      </c>
      <c r="BG1195" s="187">
        <f>IF(N1195="zákl. přenesená",J1195,0)</f>
        <v>0</v>
      </c>
      <c r="BH1195" s="187">
        <f>IF(N1195="sníž. přenesená",J1195,0)</f>
        <v>0</v>
      </c>
      <c r="BI1195" s="187">
        <f>IF(N1195="nulová",J1195,0)</f>
        <v>0</v>
      </c>
      <c r="BJ1195" s="19" t="s">
        <v>80</v>
      </c>
      <c r="BK1195" s="187">
        <f>ROUND(I1195*H1195,2)</f>
        <v>0</v>
      </c>
      <c r="BL1195" s="19" t="s">
        <v>255</v>
      </c>
      <c r="BM1195" s="186" t="s">
        <v>1029</v>
      </c>
    </row>
    <row r="1196" spans="1:65" s="14" customFormat="1" ht="11.25">
      <c r="B1196" s="204"/>
      <c r="C1196" s="205"/>
      <c r="D1196" s="195" t="s">
        <v>143</v>
      </c>
      <c r="E1196" s="206" t="s">
        <v>19</v>
      </c>
      <c r="F1196" s="207" t="s">
        <v>1030</v>
      </c>
      <c r="G1196" s="205"/>
      <c r="H1196" s="208">
        <v>28.457999999999998</v>
      </c>
      <c r="I1196" s="209"/>
      <c r="J1196" s="205"/>
      <c r="K1196" s="205"/>
      <c r="L1196" s="210"/>
      <c r="M1196" s="211"/>
      <c r="N1196" s="212"/>
      <c r="O1196" s="212"/>
      <c r="P1196" s="212"/>
      <c r="Q1196" s="212"/>
      <c r="R1196" s="212"/>
      <c r="S1196" s="212"/>
      <c r="T1196" s="213"/>
      <c r="AT1196" s="214" t="s">
        <v>143</v>
      </c>
      <c r="AU1196" s="214" t="s">
        <v>82</v>
      </c>
      <c r="AV1196" s="14" t="s">
        <v>82</v>
      </c>
      <c r="AW1196" s="14" t="s">
        <v>34</v>
      </c>
      <c r="AX1196" s="14" t="s">
        <v>80</v>
      </c>
      <c r="AY1196" s="214" t="s">
        <v>132</v>
      </c>
    </row>
    <row r="1197" spans="1:65" s="2" customFormat="1" ht="16.5" customHeight="1">
      <c r="A1197" s="36"/>
      <c r="B1197" s="37"/>
      <c r="C1197" s="175" t="s">
        <v>1031</v>
      </c>
      <c r="D1197" s="175" t="s">
        <v>134</v>
      </c>
      <c r="E1197" s="176" t="s">
        <v>1032</v>
      </c>
      <c r="F1197" s="177" t="s">
        <v>1033</v>
      </c>
      <c r="G1197" s="178" t="s">
        <v>137</v>
      </c>
      <c r="H1197" s="179">
        <v>23.715</v>
      </c>
      <c r="I1197" s="180"/>
      <c r="J1197" s="181">
        <f>ROUND(I1197*H1197,2)</f>
        <v>0</v>
      </c>
      <c r="K1197" s="177" t="s">
        <v>138</v>
      </c>
      <c r="L1197" s="41"/>
      <c r="M1197" s="182" t="s">
        <v>19</v>
      </c>
      <c r="N1197" s="183" t="s">
        <v>43</v>
      </c>
      <c r="O1197" s="66"/>
      <c r="P1197" s="184">
        <f>O1197*H1197</f>
        <v>0</v>
      </c>
      <c r="Q1197" s="184">
        <v>4.0000000000000003E-5</v>
      </c>
      <c r="R1197" s="184">
        <f>Q1197*H1197</f>
        <v>9.4860000000000007E-4</v>
      </c>
      <c r="S1197" s="184">
        <v>0</v>
      </c>
      <c r="T1197" s="185">
        <f>S1197*H1197</f>
        <v>0</v>
      </c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R1197" s="186" t="s">
        <v>255</v>
      </c>
      <c r="AT1197" s="186" t="s">
        <v>134</v>
      </c>
      <c r="AU1197" s="186" t="s">
        <v>82</v>
      </c>
      <c r="AY1197" s="19" t="s">
        <v>132</v>
      </c>
      <c r="BE1197" s="187">
        <f>IF(N1197="základní",J1197,0)</f>
        <v>0</v>
      </c>
      <c r="BF1197" s="187">
        <f>IF(N1197="snížená",J1197,0)</f>
        <v>0</v>
      </c>
      <c r="BG1197" s="187">
        <f>IF(N1197="zákl. přenesená",J1197,0)</f>
        <v>0</v>
      </c>
      <c r="BH1197" s="187">
        <f>IF(N1197="sníž. přenesená",J1197,0)</f>
        <v>0</v>
      </c>
      <c r="BI1197" s="187">
        <f>IF(N1197="nulová",J1197,0)</f>
        <v>0</v>
      </c>
      <c r="BJ1197" s="19" t="s">
        <v>80</v>
      </c>
      <c r="BK1197" s="187">
        <f>ROUND(I1197*H1197,2)</f>
        <v>0</v>
      </c>
      <c r="BL1197" s="19" t="s">
        <v>255</v>
      </c>
      <c r="BM1197" s="186" t="s">
        <v>1034</v>
      </c>
    </row>
    <row r="1198" spans="1:65" s="2" customFormat="1" ht="11.25">
      <c r="A1198" s="36"/>
      <c r="B1198" s="37"/>
      <c r="C1198" s="38"/>
      <c r="D1198" s="188" t="s">
        <v>141</v>
      </c>
      <c r="E1198" s="38"/>
      <c r="F1198" s="189" t="s">
        <v>1035</v>
      </c>
      <c r="G1198" s="38"/>
      <c r="H1198" s="38"/>
      <c r="I1198" s="190"/>
      <c r="J1198" s="38"/>
      <c r="K1198" s="38"/>
      <c r="L1198" s="41"/>
      <c r="M1198" s="191"/>
      <c r="N1198" s="192"/>
      <c r="O1198" s="66"/>
      <c r="P1198" s="66"/>
      <c r="Q1198" s="66"/>
      <c r="R1198" s="66"/>
      <c r="S1198" s="66"/>
      <c r="T1198" s="67"/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T1198" s="19" t="s">
        <v>141</v>
      </c>
      <c r="AU1198" s="19" t="s">
        <v>82</v>
      </c>
    </row>
    <row r="1199" spans="1:65" s="13" customFormat="1" ht="11.25">
      <c r="B1199" s="193"/>
      <c r="C1199" s="194"/>
      <c r="D1199" s="195" t="s">
        <v>143</v>
      </c>
      <c r="E1199" s="196" t="s">
        <v>19</v>
      </c>
      <c r="F1199" s="197" t="s">
        <v>193</v>
      </c>
      <c r="G1199" s="194"/>
      <c r="H1199" s="196" t="s">
        <v>19</v>
      </c>
      <c r="I1199" s="198"/>
      <c r="J1199" s="194"/>
      <c r="K1199" s="194"/>
      <c r="L1199" s="199"/>
      <c r="M1199" s="200"/>
      <c r="N1199" s="201"/>
      <c r="O1199" s="201"/>
      <c r="P1199" s="201"/>
      <c r="Q1199" s="201"/>
      <c r="R1199" s="201"/>
      <c r="S1199" s="201"/>
      <c r="T1199" s="202"/>
      <c r="AT1199" s="203" t="s">
        <v>143</v>
      </c>
      <c r="AU1199" s="203" t="s">
        <v>82</v>
      </c>
      <c r="AV1199" s="13" t="s">
        <v>80</v>
      </c>
      <c r="AW1199" s="13" t="s">
        <v>34</v>
      </c>
      <c r="AX1199" s="13" t="s">
        <v>72</v>
      </c>
      <c r="AY1199" s="203" t="s">
        <v>132</v>
      </c>
    </row>
    <row r="1200" spans="1:65" s="13" customFormat="1" ht="11.25">
      <c r="B1200" s="193"/>
      <c r="C1200" s="194"/>
      <c r="D1200" s="195" t="s">
        <v>143</v>
      </c>
      <c r="E1200" s="196" t="s">
        <v>19</v>
      </c>
      <c r="F1200" s="197" t="s">
        <v>496</v>
      </c>
      <c r="G1200" s="194"/>
      <c r="H1200" s="196" t="s">
        <v>19</v>
      </c>
      <c r="I1200" s="198"/>
      <c r="J1200" s="194"/>
      <c r="K1200" s="194"/>
      <c r="L1200" s="199"/>
      <c r="M1200" s="200"/>
      <c r="N1200" s="201"/>
      <c r="O1200" s="201"/>
      <c r="P1200" s="201"/>
      <c r="Q1200" s="201"/>
      <c r="R1200" s="201"/>
      <c r="S1200" s="201"/>
      <c r="T1200" s="202"/>
      <c r="AT1200" s="203" t="s">
        <v>143</v>
      </c>
      <c r="AU1200" s="203" t="s">
        <v>82</v>
      </c>
      <c r="AV1200" s="13" t="s">
        <v>80</v>
      </c>
      <c r="AW1200" s="13" t="s">
        <v>34</v>
      </c>
      <c r="AX1200" s="13" t="s">
        <v>72</v>
      </c>
      <c r="AY1200" s="203" t="s">
        <v>132</v>
      </c>
    </row>
    <row r="1201" spans="1:65" s="14" customFormat="1" ht="11.25">
      <c r="B1201" s="204"/>
      <c r="C1201" s="205"/>
      <c r="D1201" s="195" t="s">
        <v>143</v>
      </c>
      <c r="E1201" s="206" t="s">
        <v>19</v>
      </c>
      <c r="F1201" s="207" t="s">
        <v>1007</v>
      </c>
      <c r="G1201" s="205"/>
      <c r="H1201" s="208">
        <v>2.64</v>
      </c>
      <c r="I1201" s="209"/>
      <c r="J1201" s="205"/>
      <c r="K1201" s="205"/>
      <c r="L1201" s="210"/>
      <c r="M1201" s="211"/>
      <c r="N1201" s="212"/>
      <c r="O1201" s="212"/>
      <c r="P1201" s="212"/>
      <c r="Q1201" s="212"/>
      <c r="R1201" s="212"/>
      <c r="S1201" s="212"/>
      <c r="T1201" s="213"/>
      <c r="AT1201" s="214" t="s">
        <v>143</v>
      </c>
      <c r="AU1201" s="214" t="s">
        <v>82</v>
      </c>
      <c r="AV1201" s="14" t="s">
        <v>82</v>
      </c>
      <c r="AW1201" s="14" t="s">
        <v>34</v>
      </c>
      <c r="AX1201" s="14" t="s">
        <v>72</v>
      </c>
      <c r="AY1201" s="214" t="s">
        <v>132</v>
      </c>
    </row>
    <row r="1202" spans="1:65" s="14" customFormat="1" ht="11.25">
      <c r="B1202" s="204"/>
      <c r="C1202" s="205"/>
      <c r="D1202" s="195" t="s">
        <v>143</v>
      </c>
      <c r="E1202" s="206" t="s">
        <v>19</v>
      </c>
      <c r="F1202" s="207" t="s">
        <v>1008</v>
      </c>
      <c r="G1202" s="205"/>
      <c r="H1202" s="208">
        <v>0.64</v>
      </c>
      <c r="I1202" s="209"/>
      <c r="J1202" s="205"/>
      <c r="K1202" s="205"/>
      <c r="L1202" s="210"/>
      <c r="M1202" s="211"/>
      <c r="N1202" s="212"/>
      <c r="O1202" s="212"/>
      <c r="P1202" s="212"/>
      <c r="Q1202" s="212"/>
      <c r="R1202" s="212"/>
      <c r="S1202" s="212"/>
      <c r="T1202" s="213"/>
      <c r="AT1202" s="214" t="s">
        <v>143</v>
      </c>
      <c r="AU1202" s="214" t="s">
        <v>82</v>
      </c>
      <c r="AV1202" s="14" t="s">
        <v>82</v>
      </c>
      <c r="AW1202" s="14" t="s">
        <v>34</v>
      </c>
      <c r="AX1202" s="14" t="s">
        <v>72</v>
      </c>
      <c r="AY1202" s="214" t="s">
        <v>132</v>
      </c>
    </row>
    <row r="1203" spans="1:65" s="14" customFormat="1" ht="11.25">
      <c r="B1203" s="204"/>
      <c r="C1203" s="205"/>
      <c r="D1203" s="195" t="s">
        <v>143</v>
      </c>
      <c r="E1203" s="206" t="s">
        <v>19</v>
      </c>
      <c r="F1203" s="207" t="s">
        <v>1009</v>
      </c>
      <c r="G1203" s="205"/>
      <c r="H1203" s="208">
        <v>2.145</v>
      </c>
      <c r="I1203" s="209"/>
      <c r="J1203" s="205"/>
      <c r="K1203" s="205"/>
      <c r="L1203" s="210"/>
      <c r="M1203" s="211"/>
      <c r="N1203" s="212"/>
      <c r="O1203" s="212"/>
      <c r="P1203" s="212"/>
      <c r="Q1203" s="212"/>
      <c r="R1203" s="212"/>
      <c r="S1203" s="212"/>
      <c r="T1203" s="213"/>
      <c r="AT1203" s="214" t="s">
        <v>143</v>
      </c>
      <c r="AU1203" s="214" t="s">
        <v>82</v>
      </c>
      <c r="AV1203" s="14" t="s">
        <v>82</v>
      </c>
      <c r="AW1203" s="14" t="s">
        <v>34</v>
      </c>
      <c r="AX1203" s="14" t="s">
        <v>72</v>
      </c>
      <c r="AY1203" s="214" t="s">
        <v>132</v>
      </c>
    </row>
    <row r="1204" spans="1:65" s="16" customFormat="1" ht="11.25">
      <c r="B1204" s="226"/>
      <c r="C1204" s="227"/>
      <c r="D1204" s="195" t="s">
        <v>143</v>
      </c>
      <c r="E1204" s="228" t="s">
        <v>19</v>
      </c>
      <c r="F1204" s="229" t="s">
        <v>192</v>
      </c>
      <c r="G1204" s="227"/>
      <c r="H1204" s="230">
        <v>5.4250000000000007</v>
      </c>
      <c r="I1204" s="231"/>
      <c r="J1204" s="227"/>
      <c r="K1204" s="227"/>
      <c r="L1204" s="232"/>
      <c r="M1204" s="233"/>
      <c r="N1204" s="234"/>
      <c r="O1204" s="234"/>
      <c r="P1204" s="234"/>
      <c r="Q1204" s="234"/>
      <c r="R1204" s="234"/>
      <c r="S1204" s="234"/>
      <c r="T1204" s="235"/>
      <c r="AT1204" s="236" t="s">
        <v>143</v>
      </c>
      <c r="AU1204" s="236" t="s">
        <v>82</v>
      </c>
      <c r="AV1204" s="16" t="s">
        <v>156</v>
      </c>
      <c r="AW1204" s="16" t="s">
        <v>34</v>
      </c>
      <c r="AX1204" s="16" t="s">
        <v>72</v>
      </c>
      <c r="AY1204" s="236" t="s">
        <v>132</v>
      </c>
    </row>
    <row r="1205" spans="1:65" s="13" customFormat="1" ht="11.25">
      <c r="B1205" s="193"/>
      <c r="C1205" s="194"/>
      <c r="D1205" s="195" t="s">
        <v>143</v>
      </c>
      <c r="E1205" s="196" t="s">
        <v>19</v>
      </c>
      <c r="F1205" s="197" t="s">
        <v>334</v>
      </c>
      <c r="G1205" s="194"/>
      <c r="H1205" s="196" t="s">
        <v>19</v>
      </c>
      <c r="I1205" s="198"/>
      <c r="J1205" s="194"/>
      <c r="K1205" s="194"/>
      <c r="L1205" s="199"/>
      <c r="M1205" s="200"/>
      <c r="N1205" s="201"/>
      <c r="O1205" s="201"/>
      <c r="P1205" s="201"/>
      <c r="Q1205" s="201"/>
      <c r="R1205" s="201"/>
      <c r="S1205" s="201"/>
      <c r="T1205" s="202"/>
      <c r="AT1205" s="203" t="s">
        <v>143</v>
      </c>
      <c r="AU1205" s="203" t="s">
        <v>82</v>
      </c>
      <c r="AV1205" s="13" t="s">
        <v>80</v>
      </c>
      <c r="AW1205" s="13" t="s">
        <v>34</v>
      </c>
      <c r="AX1205" s="13" t="s">
        <v>72</v>
      </c>
      <c r="AY1205" s="203" t="s">
        <v>132</v>
      </c>
    </row>
    <row r="1206" spans="1:65" s="13" customFormat="1" ht="11.25">
      <c r="B1206" s="193"/>
      <c r="C1206" s="194"/>
      <c r="D1206" s="195" t="s">
        <v>143</v>
      </c>
      <c r="E1206" s="196" t="s">
        <v>19</v>
      </c>
      <c r="F1206" s="197" t="s">
        <v>335</v>
      </c>
      <c r="G1206" s="194"/>
      <c r="H1206" s="196" t="s">
        <v>19</v>
      </c>
      <c r="I1206" s="198"/>
      <c r="J1206" s="194"/>
      <c r="K1206" s="194"/>
      <c r="L1206" s="199"/>
      <c r="M1206" s="200"/>
      <c r="N1206" s="201"/>
      <c r="O1206" s="201"/>
      <c r="P1206" s="201"/>
      <c r="Q1206" s="201"/>
      <c r="R1206" s="201"/>
      <c r="S1206" s="201"/>
      <c r="T1206" s="202"/>
      <c r="AT1206" s="203" t="s">
        <v>143</v>
      </c>
      <c r="AU1206" s="203" t="s">
        <v>82</v>
      </c>
      <c r="AV1206" s="13" t="s">
        <v>80</v>
      </c>
      <c r="AW1206" s="13" t="s">
        <v>34</v>
      </c>
      <c r="AX1206" s="13" t="s">
        <v>72</v>
      </c>
      <c r="AY1206" s="203" t="s">
        <v>132</v>
      </c>
    </row>
    <row r="1207" spans="1:65" s="13" customFormat="1" ht="11.25">
      <c r="B1207" s="193"/>
      <c r="C1207" s="194"/>
      <c r="D1207" s="195" t="s">
        <v>143</v>
      </c>
      <c r="E1207" s="196" t="s">
        <v>19</v>
      </c>
      <c r="F1207" s="197" t="s">
        <v>395</v>
      </c>
      <c r="G1207" s="194"/>
      <c r="H1207" s="196" t="s">
        <v>19</v>
      </c>
      <c r="I1207" s="198"/>
      <c r="J1207" s="194"/>
      <c r="K1207" s="194"/>
      <c r="L1207" s="199"/>
      <c r="M1207" s="200"/>
      <c r="N1207" s="201"/>
      <c r="O1207" s="201"/>
      <c r="P1207" s="201"/>
      <c r="Q1207" s="201"/>
      <c r="R1207" s="201"/>
      <c r="S1207" s="201"/>
      <c r="T1207" s="202"/>
      <c r="AT1207" s="203" t="s">
        <v>143</v>
      </c>
      <c r="AU1207" s="203" t="s">
        <v>82</v>
      </c>
      <c r="AV1207" s="13" t="s">
        <v>80</v>
      </c>
      <c r="AW1207" s="13" t="s">
        <v>34</v>
      </c>
      <c r="AX1207" s="13" t="s">
        <v>72</v>
      </c>
      <c r="AY1207" s="203" t="s">
        <v>132</v>
      </c>
    </row>
    <row r="1208" spans="1:65" s="14" customFormat="1" ht="11.25">
      <c r="B1208" s="204"/>
      <c r="C1208" s="205"/>
      <c r="D1208" s="195" t="s">
        <v>143</v>
      </c>
      <c r="E1208" s="206" t="s">
        <v>19</v>
      </c>
      <c r="F1208" s="207" t="s">
        <v>996</v>
      </c>
      <c r="G1208" s="205"/>
      <c r="H1208" s="208">
        <v>18.29</v>
      </c>
      <c r="I1208" s="209"/>
      <c r="J1208" s="205"/>
      <c r="K1208" s="205"/>
      <c r="L1208" s="210"/>
      <c r="M1208" s="211"/>
      <c r="N1208" s="212"/>
      <c r="O1208" s="212"/>
      <c r="P1208" s="212"/>
      <c r="Q1208" s="212"/>
      <c r="R1208" s="212"/>
      <c r="S1208" s="212"/>
      <c r="T1208" s="213"/>
      <c r="AT1208" s="214" t="s">
        <v>143</v>
      </c>
      <c r="AU1208" s="214" t="s">
        <v>82</v>
      </c>
      <c r="AV1208" s="14" t="s">
        <v>82</v>
      </c>
      <c r="AW1208" s="14" t="s">
        <v>34</v>
      </c>
      <c r="AX1208" s="14" t="s">
        <v>72</v>
      </c>
      <c r="AY1208" s="214" t="s">
        <v>132</v>
      </c>
    </row>
    <row r="1209" spans="1:65" s="16" customFormat="1" ht="11.25">
      <c r="B1209" s="226"/>
      <c r="C1209" s="227"/>
      <c r="D1209" s="195" t="s">
        <v>143</v>
      </c>
      <c r="E1209" s="228" t="s">
        <v>19</v>
      </c>
      <c r="F1209" s="229" t="s">
        <v>192</v>
      </c>
      <c r="G1209" s="227"/>
      <c r="H1209" s="230">
        <v>18.29</v>
      </c>
      <c r="I1209" s="231"/>
      <c r="J1209" s="227"/>
      <c r="K1209" s="227"/>
      <c r="L1209" s="232"/>
      <c r="M1209" s="233"/>
      <c r="N1209" s="234"/>
      <c r="O1209" s="234"/>
      <c r="P1209" s="234"/>
      <c r="Q1209" s="234"/>
      <c r="R1209" s="234"/>
      <c r="S1209" s="234"/>
      <c r="T1209" s="235"/>
      <c r="AT1209" s="236" t="s">
        <v>143</v>
      </c>
      <c r="AU1209" s="236" t="s">
        <v>82</v>
      </c>
      <c r="AV1209" s="16" t="s">
        <v>156</v>
      </c>
      <c r="AW1209" s="16" t="s">
        <v>34</v>
      </c>
      <c r="AX1209" s="16" t="s">
        <v>72</v>
      </c>
      <c r="AY1209" s="236" t="s">
        <v>132</v>
      </c>
    </row>
    <row r="1210" spans="1:65" s="15" customFormat="1" ht="11.25">
      <c r="B1210" s="215"/>
      <c r="C1210" s="216"/>
      <c r="D1210" s="195" t="s">
        <v>143</v>
      </c>
      <c r="E1210" s="217" t="s">
        <v>19</v>
      </c>
      <c r="F1210" s="218" t="s">
        <v>150</v>
      </c>
      <c r="G1210" s="216"/>
      <c r="H1210" s="219">
        <v>23.715</v>
      </c>
      <c r="I1210" s="220"/>
      <c r="J1210" s="216"/>
      <c r="K1210" s="216"/>
      <c r="L1210" s="221"/>
      <c r="M1210" s="222"/>
      <c r="N1210" s="223"/>
      <c r="O1210" s="223"/>
      <c r="P1210" s="223"/>
      <c r="Q1210" s="223"/>
      <c r="R1210" s="223"/>
      <c r="S1210" s="223"/>
      <c r="T1210" s="224"/>
      <c r="AT1210" s="225" t="s">
        <v>143</v>
      </c>
      <c r="AU1210" s="225" t="s">
        <v>82</v>
      </c>
      <c r="AV1210" s="15" t="s">
        <v>139</v>
      </c>
      <c r="AW1210" s="15" t="s">
        <v>34</v>
      </c>
      <c r="AX1210" s="15" t="s">
        <v>80</v>
      </c>
      <c r="AY1210" s="225" t="s">
        <v>132</v>
      </c>
    </row>
    <row r="1211" spans="1:65" s="2" customFormat="1" ht="16.5" customHeight="1">
      <c r="A1211" s="36"/>
      <c r="B1211" s="37"/>
      <c r="C1211" s="237" t="s">
        <v>1036</v>
      </c>
      <c r="D1211" s="237" t="s">
        <v>282</v>
      </c>
      <c r="E1211" s="238" t="s">
        <v>1037</v>
      </c>
      <c r="F1211" s="239" t="s">
        <v>1038</v>
      </c>
      <c r="G1211" s="240" t="s">
        <v>137</v>
      </c>
      <c r="H1211" s="241">
        <v>28.956</v>
      </c>
      <c r="I1211" s="242"/>
      <c r="J1211" s="243">
        <f>ROUND(I1211*H1211,2)</f>
        <v>0</v>
      </c>
      <c r="K1211" s="239" t="s">
        <v>138</v>
      </c>
      <c r="L1211" s="244"/>
      <c r="M1211" s="245" t="s">
        <v>19</v>
      </c>
      <c r="N1211" s="246" t="s">
        <v>43</v>
      </c>
      <c r="O1211" s="66"/>
      <c r="P1211" s="184">
        <f>O1211*H1211</f>
        <v>0</v>
      </c>
      <c r="Q1211" s="184">
        <v>2.9999999999999997E-4</v>
      </c>
      <c r="R1211" s="184">
        <f>Q1211*H1211</f>
        <v>8.6867999999999997E-3</v>
      </c>
      <c r="S1211" s="184">
        <v>0</v>
      </c>
      <c r="T1211" s="185">
        <f>S1211*H1211</f>
        <v>0</v>
      </c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R1211" s="186" t="s">
        <v>359</v>
      </c>
      <c r="AT1211" s="186" t="s">
        <v>282</v>
      </c>
      <c r="AU1211" s="186" t="s">
        <v>82</v>
      </c>
      <c r="AY1211" s="19" t="s">
        <v>132</v>
      </c>
      <c r="BE1211" s="187">
        <f>IF(N1211="základní",J1211,0)</f>
        <v>0</v>
      </c>
      <c r="BF1211" s="187">
        <f>IF(N1211="snížená",J1211,0)</f>
        <v>0</v>
      </c>
      <c r="BG1211" s="187">
        <f>IF(N1211="zákl. přenesená",J1211,0)</f>
        <v>0</v>
      </c>
      <c r="BH1211" s="187">
        <f>IF(N1211="sníž. přenesená",J1211,0)</f>
        <v>0</v>
      </c>
      <c r="BI1211" s="187">
        <f>IF(N1211="nulová",J1211,0)</f>
        <v>0</v>
      </c>
      <c r="BJ1211" s="19" t="s">
        <v>80</v>
      </c>
      <c r="BK1211" s="187">
        <f>ROUND(I1211*H1211,2)</f>
        <v>0</v>
      </c>
      <c r="BL1211" s="19" t="s">
        <v>255</v>
      </c>
      <c r="BM1211" s="186" t="s">
        <v>1039</v>
      </c>
    </row>
    <row r="1212" spans="1:65" s="14" customFormat="1" ht="11.25">
      <c r="B1212" s="204"/>
      <c r="C1212" s="205"/>
      <c r="D1212" s="195" t="s">
        <v>143</v>
      </c>
      <c r="E1212" s="205"/>
      <c r="F1212" s="207" t="s">
        <v>1040</v>
      </c>
      <c r="G1212" s="205"/>
      <c r="H1212" s="208">
        <v>28.956</v>
      </c>
      <c r="I1212" s="209"/>
      <c r="J1212" s="205"/>
      <c r="K1212" s="205"/>
      <c r="L1212" s="210"/>
      <c r="M1212" s="211"/>
      <c r="N1212" s="212"/>
      <c r="O1212" s="212"/>
      <c r="P1212" s="212"/>
      <c r="Q1212" s="212"/>
      <c r="R1212" s="212"/>
      <c r="S1212" s="212"/>
      <c r="T1212" s="213"/>
      <c r="AT1212" s="214" t="s">
        <v>143</v>
      </c>
      <c r="AU1212" s="214" t="s">
        <v>82</v>
      </c>
      <c r="AV1212" s="14" t="s">
        <v>82</v>
      </c>
      <c r="AW1212" s="14" t="s">
        <v>4</v>
      </c>
      <c r="AX1212" s="14" t="s">
        <v>80</v>
      </c>
      <c r="AY1212" s="214" t="s">
        <v>132</v>
      </c>
    </row>
    <row r="1213" spans="1:65" s="2" customFormat="1" ht="16.5" customHeight="1">
      <c r="A1213" s="36"/>
      <c r="B1213" s="37"/>
      <c r="C1213" s="175" t="s">
        <v>1041</v>
      </c>
      <c r="D1213" s="175" t="s">
        <v>134</v>
      </c>
      <c r="E1213" s="176" t="s">
        <v>1042</v>
      </c>
      <c r="F1213" s="177" t="s">
        <v>1043</v>
      </c>
      <c r="G1213" s="178" t="s">
        <v>137</v>
      </c>
      <c r="H1213" s="179">
        <v>5.4249999999999998</v>
      </c>
      <c r="I1213" s="180"/>
      <c r="J1213" s="181">
        <f>ROUND(I1213*H1213,2)</f>
        <v>0</v>
      </c>
      <c r="K1213" s="177" t="s">
        <v>138</v>
      </c>
      <c r="L1213" s="41"/>
      <c r="M1213" s="182" t="s">
        <v>19</v>
      </c>
      <c r="N1213" s="183" t="s">
        <v>43</v>
      </c>
      <c r="O1213" s="66"/>
      <c r="P1213" s="184">
        <f>O1213*H1213</f>
        <v>0</v>
      </c>
      <c r="Q1213" s="184">
        <v>0</v>
      </c>
      <c r="R1213" s="184">
        <f>Q1213*H1213</f>
        <v>0</v>
      </c>
      <c r="S1213" s="184">
        <v>0</v>
      </c>
      <c r="T1213" s="185">
        <f>S1213*H1213</f>
        <v>0</v>
      </c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R1213" s="186" t="s">
        <v>255</v>
      </c>
      <c r="AT1213" s="186" t="s">
        <v>134</v>
      </c>
      <c r="AU1213" s="186" t="s">
        <v>82</v>
      </c>
      <c r="AY1213" s="19" t="s">
        <v>132</v>
      </c>
      <c r="BE1213" s="187">
        <f>IF(N1213="základní",J1213,0)</f>
        <v>0</v>
      </c>
      <c r="BF1213" s="187">
        <f>IF(N1213="snížená",J1213,0)</f>
        <v>0</v>
      </c>
      <c r="BG1213" s="187">
        <f>IF(N1213="zákl. přenesená",J1213,0)</f>
        <v>0</v>
      </c>
      <c r="BH1213" s="187">
        <f>IF(N1213="sníž. přenesená",J1213,0)</f>
        <v>0</v>
      </c>
      <c r="BI1213" s="187">
        <f>IF(N1213="nulová",J1213,0)</f>
        <v>0</v>
      </c>
      <c r="BJ1213" s="19" t="s">
        <v>80</v>
      </c>
      <c r="BK1213" s="187">
        <f>ROUND(I1213*H1213,2)</f>
        <v>0</v>
      </c>
      <c r="BL1213" s="19" t="s">
        <v>255</v>
      </c>
      <c r="BM1213" s="186" t="s">
        <v>1044</v>
      </c>
    </row>
    <row r="1214" spans="1:65" s="2" customFormat="1" ht="11.25">
      <c r="A1214" s="36"/>
      <c r="B1214" s="37"/>
      <c r="C1214" s="38"/>
      <c r="D1214" s="188" t="s">
        <v>141</v>
      </c>
      <c r="E1214" s="38"/>
      <c r="F1214" s="189" t="s">
        <v>1045</v>
      </c>
      <c r="G1214" s="38"/>
      <c r="H1214" s="38"/>
      <c r="I1214" s="190"/>
      <c r="J1214" s="38"/>
      <c r="K1214" s="38"/>
      <c r="L1214" s="41"/>
      <c r="M1214" s="191"/>
      <c r="N1214" s="192"/>
      <c r="O1214" s="66"/>
      <c r="P1214" s="66"/>
      <c r="Q1214" s="66"/>
      <c r="R1214" s="66"/>
      <c r="S1214" s="66"/>
      <c r="T1214" s="67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T1214" s="19" t="s">
        <v>141</v>
      </c>
      <c r="AU1214" s="19" t="s">
        <v>82</v>
      </c>
    </row>
    <row r="1215" spans="1:65" s="13" customFormat="1" ht="11.25">
      <c r="B1215" s="193"/>
      <c r="C1215" s="194"/>
      <c r="D1215" s="195" t="s">
        <v>143</v>
      </c>
      <c r="E1215" s="196" t="s">
        <v>19</v>
      </c>
      <c r="F1215" s="197" t="s">
        <v>193</v>
      </c>
      <c r="G1215" s="194"/>
      <c r="H1215" s="196" t="s">
        <v>19</v>
      </c>
      <c r="I1215" s="198"/>
      <c r="J1215" s="194"/>
      <c r="K1215" s="194"/>
      <c r="L1215" s="199"/>
      <c r="M1215" s="200"/>
      <c r="N1215" s="201"/>
      <c r="O1215" s="201"/>
      <c r="P1215" s="201"/>
      <c r="Q1215" s="201"/>
      <c r="R1215" s="201"/>
      <c r="S1215" s="201"/>
      <c r="T1215" s="202"/>
      <c r="AT1215" s="203" t="s">
        <v>143</v>
      </c>
      <c r="AU1215" s="203" t="s">
        <v>82</v>
      </c>
      <c r="AV1215" s="13" t="s">
        <v>80</v>
      </c>
      <c r="AW1215" s="13" t="s">
        <v>34</v>
      </c>
      <c r="AX1215" s="13" t="s">
        <v>72</v>
      </c>
      <c r="AY1215" s="203" t="s">
        <v>132</v>
      </c>
    </row>
    <row r="1216" spans="1:65" s="13" customFormat="1" ht="11.25">
      <c r="B1216" s="193"/>
      <c r="C1216" s="194"/>
      <c r="D1216" s="195" t="s">
        <v>143</v>
      </c>
      <c r="E1216" s="196" t="s">
        <v>19</v>
      </c>
      <c r="F1216" s="197" t="s">
        <v>496</v>
      </c>
      <c r="G1216" s="194"/>
      <c r="H1216" s="196" t="s">
        <v>19</v>
      </c>
      <c r="I1216" s="198"/>
      <c r="J1216" s="194"/>
      <c r="K1216" s="194"/>
      <c r="L1216" s="199"/>
      <c r="M1216" s="200"/>
      <c r="N1216" s="201"/>
      <c r="O1216" s="201"/>
      <c r="P1216" s="201"/>
      <c r="Q1216" s="201"/>
      <c r="R1216" s="201"/>
      <c r="S1216" s="201"/>
      <c r="T1216" s="202"/>
      <c r="AT1216" s="203" t="s">
        <v>143</v>
      </c>
      <c r="AU1216" s="203" t="s">
        <v>82</v>
      </c>
      <c r="AV1216" s="13" t="s">
        <v>80</v>
      </c>
      <c r="AW1216" s="13" t="s">
        <v>34</v>
      </c>
      <c r="AX1216" s="13" t="s">
        <v>72</v>
      </c>
      <c r="AY1216" s="203" t="s">
        <v>132</v>
      </c>
    </row>
    <row r="1217" spans="1:65" s="14" customFormat="1" ht="11.25">
      <c r="B1217" s="204"/>
      <c r="C1217" s="205"/>
      <c r="D1217" s="195" t="s">
        <v>143</v>
      </c>
      <c r="E1217" s="206" t="s">
        <v>19</v>
      </c>
      <c r="F1217" s="207" t="s">
        <v>1007</v>
      </c>
      <c r="G1217" s="205"/>
      <c r="H1217" s="208">
        <v>2.64</v>
      </c>
      <c r="I1217" s="209"/>
      <c r="J1217" s="205"/>
      <c r="K1217" s="205"/>
      <c r="L1217" s="210"/>
      <c r="M1217" s="211"/>
      <c r="N1217" s="212"/>
      <c r="O1217" s="212"/>
      <c r="P1217" s="212"/>
      <c r="Q1217" s="212"/>
      <c r="R1217" s="212"/>
      <c r="S1217" s="212"/>
      <c r="T1217" s="213"/>
      <c r="AT1217" s="214" t="s">
        <v>143</v>
      </c>
      <c r="AU1217" s="214" t="s">
        <v>82</v>
      </c>
      <c r="AV1217" s="14" t="s">
        <v>82</v>
      </c>
      <c r="AW1217" s="14" t="s">
        <v>34</v>
      </c>
      <c r="AX1217" s="14" t="s">
        <v>72</v>
      </c>
      <c r="AY1217" s="214" t="s">
        <v>132</v>
      </c>
    </row>
    <row r="1218" spans="1:65" s="14" customFormat="1" ht="11.25">
      <c r="B1218" s="204"/>
      <c r="C1218" s="205"/>
      <c r="D1218" s="195" t="s">
        <v>143</v>
      </c>
      <c r="E1218" s="206" t="s">
        <v>19</v>
      </c>
      <c r="F1218" s="207" t="s">
        <v>1008</v>
      </c>
      <c r="G1218" s="205"/>
      <c r="H1218" s="208">
        <v>0.64</v>
      </c>
      <c r="I1218" s="209"/>
      <c r="J1218" s="205"/>
      <c r="K1218" s="205"/>
      <c r="L1218" s="210"/>
      <c r="M1218" s="211"/>
      <c r="N1218" s="212"/>
      <c r="O1218" s="212"/>
      <c r="P1218" s="212"/>
      <c r="Q1218" s="212"/>
      <c r="R1218" s="212"/>
      <c r="S1218" s="212"/>
      <c r="T1218" s="213"/>
      <c r="AT1218" s="214" t="s">
        <v>143</v>
      </c>
      <c r="AU1218" s="214" t="s">
        <v>82</v>
      </c>
      <c r="AV1218" s="14" t="s">
        <v>82</v>
      </c>
      <c r="AW1218" s="14" t="s">
        <v>34</v>
      </c>
      <c r="AX1218" s="14" t="s">
        <v>72</v>
      </c>
      <c r="AY1218" s="214" t="s">
        <v>132</v>
      </c>
    </row>
    <row r="1219" spans="1:65" s="14" customFormat="1" ht="11.25">
      <c r="B1219" s="204"/>
      <c r="C1219" s="205"/>
      <c r="D1219" s="195" t="s">
        <v>143</v>
      </c>
      <c r="E1219" s="206" t="s">
        <v>19</v>
      </c>
      <c r="F1219" s="207" t="s">
        <v>1009</v>
      </c>
      <c r="G1219" s="205"/>
      <c r="H1219" s="208">
        <v>2.145</v>
      </c>
      <c r="I1219" s="209"/>
      <c r="J1219" s="205"/>
      <c r="K1219" s="205"/>
      <c r="L1219" s="210"/>
      <c r="M1219" s="211"/>
      <c r="N1219" s="212"/>
      <c r="O1219" s="212"/>
      <c r="P1219" s="212"/>
      <c r="Q1219" s="212"/>
      <c r="R1219" s="212"/>
      <c r="S1219" s="212"/>
      <c r="T1219" s="213"/>
      <c r="AT1219" s="214" t="s">
        <v>143</v>
      </c>
      <c r="AU1219" s="214" t="s">
        <v>82</v>
      </c>
      <c r="AV1219" s="14" t="s">
        <v>82</v>
      </c>
      <c r="AW1219" s="14" t="s">
        <v>34</v>
      </c>
      <c r="AX1219" s="14" t="s">
        <v>72</v>
      </c>
      <c r="AY1219" s="214" t="s">
        <v>132</v>
      </c>
    </row>
    <row r="1220" spans="1:65" s="15" customFormat="1" ht="11.25">
      <c r="B1220" s="215"/>
      <c r="C1220" s="216"/>
      <c r="D1220" s="195" t="s">
        <v>143</v>
      </c>
      <c r="E1220" s="217" t="s">
        <v>19</v>
      </c>
      <c r="F1220" s="218" t="s">
        <v>150</v>
      </c>
      <c r="G1220" s="216"/>
      <c r="H1220" s="219">
        <v>5.4250000000000007</v>
      </c>
      <c r="I1220" s="220"/>
      <c r="J1220" s="216"/>
      <c r="K1220" s="216"/>
      <c r="L1220" s="221"/>
      <c r="M1220" s="222"/>
      <c r="N1220" s="223"/>
      <c r="O1220" s="223"/>
      <c r="P1220" s="223"/>
      <c r="Q1220" s="223"/>
      <c r="R1220" s="223"/>
      <c r="S1220" s="223"/>
      <c r="T1220" s="224"/>
      <c r="AT1220" s="225" t="s">
        <v>143</v>
      </c>
      <c r="AU1220" s="225" t="s">
        <v>82</v>
      </c>
      <c r="AV1220" s="15" t="s">
        <v>139</v>
      </c>
      <c r="AW1220" s="15" t="s">
        <v>34</v>
      </c>
      <c r="AX1220" s="15" t="s">
        <v>80</v>
      </c>
      <c r="AY1220" s="225" t="s">
        <v>132</v>
      </c>
    </row>
    <row r="1221" spans="1:65" s="2" customFormat="1" ht="16.5" customHeight="1">
      <c r="A1221" s="36"/>
      <c r="B1221" s="37"/>
      <c r="C1221" s="237" t="s">
        <v>1046</v>
      </c>
      <c r="D1221" s="237" t="s">
        <v>282</v>
      </c>
      <c r="E1221" s="238" t="s">
        <v>339</v>
      </c>
      <c r="F1221" s="239" t="s">
        <v>340</v>
      </c>
      <c r="G1221" s="240" t="s">
        <v>137</v>
      </c>
      <c r="H1221" s="241">
        <v>5.6959999999999997</v>
      </c>
      <c r="I1221" s="242"/>
      <c r="J1221" s="243">
        <f>ROUND(I1221*H1221,2)</f>
        <v>0</v>
      </c>
      <c r="K1221" s="239" t="s">
        <v>138</v>
      </c>
      <c r="L1221" s="244"/>
      <c r="M1221" s="245" t="s">
        <v>19</v>
      </c>
      <c r="N1221" s="246" t="s">
        <v>43</v>
      </c>
      <c r="O1221" s="66"/>
      <c r="P1221" s="184">
        <f>O1221*H1221</f>
        <v>0</v>
      </c>
      <c r="Q1221" s="184">
        <v>1E-4</v>
      </c>
      <c r="R1221" s="184">
        <f>Q1221*H1221</f>
        <v>5.6959999999999997E-4</v>
      </c>
      <c r="S1221" s="184">
        <v>0</v>
      </c>
      <c r="T1221" s="185">
        <f>S1221*H1221</f>
        <v>0</v>
      </c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R1221" s="186" t="s">
        <v>359</v>
      </c>
      <c r="AT1221" s="186" t="s">
        <v>282</v>
      </c>
      <c r="AU1221" s="186" t="s">
        <v>82</v>
      </c>
      <c r="AY1221" s="19" t="s">
        <v>132</v>
      </c>
      <c r="BE1221" s="187">
        <f>IF(N1221="základní",J1221,0)</f>
        <v>0</v>
      </c>
      <c r="BF1221" s="187">
        <f>IF(N1221="snížená",J1221,0)</f>
        <v>0</v>
      </c>
      <c r="BG1221" s="187">
        <f>IF(N1221="zákl. přenesená",J1221,0)</f>
        <v>0</v>
      </c>
      <c r="BH1221" s="187">
        <f>IF(N1221="sníž. přenesená",J1221,0)</f>
        <v>0</v>
      </c>
      <c r="BI1221" s="187">
        <f>IF(N1221="nulová",J1221,0)</f>
        <v>0</v>
      </c>
      <c r="BJ1221" s="19" t="s">
        <v>80</v>
      </c>
      <c r="BK1221" s="187">
        <f>ROUND(I1221*H1221,2)</f>
        <v>0</v>
      </c>
      <c r="BL1221" s="19" t="s">
        <v>255</v>
      </c>
      <c r="BM1221" s="186" t="s">
        <v>1047</v>
      </c>
    </row>
    <row r="1222" spans="1:65" s="14" customFormat="1" ht="11.25">
      <c r="B1222" s="204"/>
      <c r="C1222" s="205"/>
      <c r="D1222" s="195" t="s">
        <v>143</v>
      </c>
      <c r="E1222" s="206" t="s">
        <v>19</v>
      </c>
      <c r="F1222" s="207" t="s">
        <v>1048</v>
      </c>
      <c r="G1222" s="205"/>
      <c r="H1222" s="208">
        <v>5.6959999999999997</v>
      </c>
      <c r="I1222" s="209"/>
      <c r="J1222" s="205"/>
      <c r="K1222" s="205"/>
      <c r="L1222" s="210"/>
      <c r="M1222" s="211"/>
      <c r="N1222" s="212"/>
      <c r="O1222" s="212"/>
      <c r="P1222" s="212"/>
      <c r="Q1222" s="212"/>
      <c r="R1222" s="212"/>
      <c r="S1222" s="212"/>
      <c r="T1222" s="213"/>
      <c r="AT1222" s="214" t="s">
        <v>143</v>
      </c>
      <c r="AU1222" s="214" t="s">
        <v>82</v>
      </c>
      <c r="AV1222" s="14" t="s">
        <v>82</v>
      </c>
      <c r="AW1222" s="14" t="s">
        <v>34</v>
      </c>
      <c r="AX1222" s="14" t="s">
        <v>80</v>
      </c>
      <c r="AY1222" s="214" t="s">
        <v>132</v>
      </c>
    </row>
    <row r="1223" spans="1:65" s="2" customFormat="1" ht="24.2" customHeight="1">
      <c r="A1223" s="36"/>
      <c r="B1223" s="37"/>
      <c r="C1223" s="175" t="s">
        <v>916</v>
      </c>
      <c r="D1223" s="175" t="s">
        <v>134</v>
      </c>
      <c r="E1223" s="176" t="s">
        <v>1049</v>
      </c>
      <c r="F1223" s="177" t="s">
        <v>1050</v>
      </c>
      <c r="G1223" s="178" t="s">
        <v>1051</v>
      </c>
      <c r="H1223" s="247"/>
      <c r="I1223" s="180"/>
      <c r="J1223" s="181">
        <f>ROUND(I1223*H1223,2)</f>
        <v>0</v>
      </c>
      <c r="K1223" s="177" t="s">
        <v>138</v>
      </c>
      <c r="L1223" s="41"/>
      <c r="M1223" s="182" t="s">
        <v>19</v>
      </c>
      <c r="N1223" s="183" t="s">
        <v>43</v>
      </c>
      <c r="O1223" s="66"/>
      <c r="P1223" s="184">
        <f>O1223*H1223</f>
        <v>0</v>
      </c>
      <c r="Q1223" s="184">
        <v>0</v>
      </c>
      <c r="R1223" s="184">
        <f>Q1223*H1223</f>
        <v>0</v>
      </c>
      <c r="S1223" s="184">
        <v>0</v>
      </c>
      <c r="T1223" s="185">
        <f>S1223*H1223</f>
        <v>0</v>
      </c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R1223" s="186" t="s">
        <v>255</v>
      </c>
      <c r="AT1223" s="186" t="s">
        <v>134</v>
      </c>
      <c r="AU1223" s="186" t="s">
        <v>82</v>
      </c>
      <c r="AY1223" s="19" t="s">
        <v>132</v>
      </c>
      <c r="BE1223" s="187">
        <f>IF(N1223="základní",J1223,0)</f>
        <v>0</v>
      </c>
      <c r="BF1223" s="187">
        <f>IF(N1223="snížená",J1223,0)</f>
        <v>0</v>
      </c>
      <c r="BG1223" s="187">
        <f>IF(N1223="zákl. přenesená",J1223,0)</f>
        <v>0</v>
      </c>
      <c r="BH1223" s="187">
        <f>IF(N1223="sníž. přenesená",J1223,0)</f>
        <v>0</v>
      </c>
      <c r="BI1223" s="187">
        <f>IF(N1223="nulová",J1223,0)</f>
        <v>0</v>
      </c>
      <c r="BJ1223" s="19" t="s">
        <v>80</v>
      </c>
      <c r="BK1223" s="187">
        <f>ROUND(I1223*H1223,2)</f>
        <v>0</v>
      </c>
      <c r="BL1223" s="19" t="s">
        <v>255</v>
      </c>
      <c r="BM1223" s="186" t="s">
        <v>1052</v>
      </c>
    </row>
    <row r="1224" spans="1:65" s="2" customFormat="1" ht="11.25">
      <c r="A1224" s="36"/>
      <c r="B1224" s="37"/>
      <c r="C1224" s="38"/>
      <c r="D1224" s="188" t="s">
        <v>141</v>
      </c>
      <c r="E1224" s="38"/>
      <c r="F1224" s="189" t="s">
        <v>1053</v>
      </c>
      <c r="G1224" s="38"/>
      <c r="H1224" s="38"/>
      <c r="I1224" s="190"/>
      <c r="J1224" s="38"/>
      <c r="K1224" s="38"/>
      <c r="L1224" s="41"/>
      <c r="M1224" s="191"/>
      <c r="N1224" s="192"/>
      <c r="O1224" s="66"/>
      <c r="P1224" s="66"/>
      <c r="Q1224" s="66"/>
      <c r="R1224" s="66"/>
      <c r="S1224" s="66"/>
      <c r="T1224" s="67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T1224" s="19" t="s">
        <v>141</v>
      </c>
      <c r="AU1224" s="19" t="s">
        <v>82</v>
      </c>
    </row>
    <row r="1225" spans="1:65" s="12" customFormat="1" ht="22.9" customHeight="1">
      <c r="B1225" s="159"/>
      <c r="C1225" s="160"/>
      <c r="D1225" s="161" t="s">
        <v>71</v>
      </c>
      <c r="E1225" s="173" t="s">
        <v>1054</v>
      </c>
      <c r="F1225" s="173" t="s">
        <v>1055</v>
      </c>
      <c r="G1225" s="160"/>
      <c r="H1225" s="160"/>
      <c r="I1225" s="163"/>
      <c r="J1225" s="174">
        <f>BK1225</f>
        <v>0</v>
      </c>
      <c r="K1225" s="160"/>
      <c r="L1225" s="165"/>
      <c r="M1225" s="166"/>
      <c r="N1225" s="167"/>
      <c r="O1225" s="167"/>
      <c r="P1225" s="168">
        <f>SUM(P1226:P1283)</f>
        <v>0</v>
      </c>
      <c r="Q1225" s="167"/>
      <c r="R1225" s="168">
        <f>SUM(R1226:R1283)</f>
        <v>0.19470804318000001</v>
      </c>
      <c r="S1225" s="167"/>
      <c r="T1225" s="169">
        <f>SUM(T1226:T1283)</f>
        <v>0</v>
      </c>
      <c r="AR1225" s="170" t="s">
        <v>82</v>
      </c>
      <c r="AT1225" s="171" t="s">
        <v>71</v>
      </c>
      <c r="AU1225" s="171" t="s">
        <v>80</v>
      </c>
      <c r="AY1225" s="170" t="s">
        <v>132</v>
      </c>
      <c r="BK1225" s="172">
        <f>SUM(BK1226:BK1283)</f>
        <v>0</v>
      </c>
    </row>
    <row r="1226" spans="1:65" s="2" customFormat="1" ht="24.2" customHeight="1">
      <c r="A1226" s="36"/>
      <c r="B1226" s="37"/>
      <c r="C1226" s="175" t="s">
        <v>1056</v>
      </c>
      <c r="D1226" s="175" t="s">
        <v>134</v>
      </c>
      <c r="E1226" s="176" t="s">
        <v>1057</v>
      </c>
      <c r="F1226" s="177" t="s">
        <v>1058</v>
      </c>
      <c r="G1226" s="178" t="s">
        <v>137</v>
      </c>
      <c r="H1226" s="179">
        <v>15.95</v>
      </c>
      <c r="I1226" s="180"/>
      <c r="J1226" s="181">
        <f>ROUND(I1226*H1226,2)</f>
        <v>0</v>
      </c>
      <c r="K1226" s="177" t="s">
        <v>138</v>
      </c>
      <c r="L1226" s="41"/>
      <c r="M1226" s="182" t="s">
        <v>19</v>
      </c>
      <c r="N1226" s="183" t="s">
        <v>43</v>
      </c>
      <c r="O1226" s="66"/>
      <c r="P1226" s="184">
        <f>O1226*H1226</f>
        <v>0</v>
      </c>
      <c r="Q1226" s="184">
        <v>0</v>
      </c>
      <c r="R1226" s="184">
        <f>Q1226*H1226</f>
        <v>0</v>
      </c>
      <c r="S1226" s="184">
        <v>0</v>
      </c>
      <c r="T1226" s="185">
        <f>S1226*H1226</f>
        <v>0</v>
      </c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R1226" s="186" t="s">
        <v>255</v>
      </c>
      <c r="AT1226" s="186" t="s">
        <v>134</v>
      </c>
      <c r="AU1226" s="186" t="s">
        <v>82</v>
      </c>
      <c r="AY1226" s="19" t="s">
        <v>132</v>
      </c>
      <c r="BE1226" s="187">
        <f>IF(N1226="základní",J1226,0)</f>
        <v>0</v>
      </c>
      <c r="BF1226" s="187">
        <f>IF(N1226="snížená",J1226,0)</f>
        <v>0</v>
      </c>
      <c r="BG1226" s="187">
        <f>IF(N1226="zákl. přenesená",J1226,0)</f>
        <v>0</v>
      </c>
      <c r="BH1226" s="187">
        <f>IF(N1226="sníž. přenesená",J1226,0)</f>
        <v>0</v>
      </c>
      <c r="BI1226" s="187">
        <f>IF(N1226="nulová",J1226,0)</f>
        <v>0</v>
      </c>
      <c r="BJ1226" s="19" t="s">
        <v>80</v>
      </c>
      <c r="BK1226" s="187">
        <f>ROUND(I1226*H1226,2)</f>
        <v>0</v>
      </c>
      <c r="BL1226" s="19" t="s">
        <v>255</v>
      </c>
      <c r="BM1226" s="186" t="s">
        <v>1059</v>
      </c>
    </row>
    <row r="1227" spans="1:65" s="2" customFormat="1" ht="11.25">
      <c r="A1227" s="36"/>
      <c r="B1227" s="37"/>
      <c r="C1227" s="38"/>
      <c r="D1227" s="188" t="s">
        <v>141</v>
      </c>
      <c r="E1227" s="38"/>
      <c r="F1227" s="189" t="s">
        <v>1060</v>
      </c>
      <c r="G1227" s="38"/>
      <c r="H1227" s="38"/>
      <c r="I1227" s="190"/>
      <c r="J1227" s="38"/>
      <c r="K1227" s="38"/>
      <c r="L1227" s="41"/>
      <c r="M1227" s="191"/>
      <c r="N1227" s="192"/>
      <c r="O1227" s="66"/>
      <c r="P1227" s="66"/>
      <c r="Q1227" s="66"/>
      <c r="R1227" s="66"/>
      <c r="S1227" s="66"/>
      <c r="T1227" s="67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T1227" s="19" t="s">
        <v>141</v>
      </c>
      <c r="AU1227" s="19" t="s">
        <v>82</v>
      </c>
    </row>
    <row r="1228" spans="1:65" s="13" customFormat="1" ht="11.25">
      <c r="B1228" s="193"/>
      <c r="C1228" s="194"/>
      <c r="D1228" s="195" t="s">
        <v>143</v>
      </c>
      <c r="E1228" s="196" t="s">
        <v>19</v>
      </c>
      <c r="F1228" s="197" t="s">
        <v>334</v>
      </c>
      <c r="G1228" s="194"/>
      <c r="H1228" s="196" t="s">
        <v>19</v>
      </c>
      <c r="I1228" s="198"/>
      <c r="J1228" s="194"/>
      <c r="K1228" s="194"/>
      <c r="L1228" s="199"/>
      <c r="M1228" s="200"/>
      <c r="N1228" s="201"/>
      <c r="O1228" s="201"/>
      <c r="P1228" s="201"/>
      <c r="Q1228" s="201"/>
      <c r="R1228" s="201"/>
      <c r="S1228" s="201"/>
      <c r="T1228" s="202"/>
      <c r="AT1228" s="203" t="s">
        <v>143</v>
      </c>
      <c r="AU1228" s="203" t="s">
        <v>82</v>
      </c>
      <c r="AV1228" s="13" t="s">
        <v>80</v>
      </c>
      <c r="AW1228" s="13" t="s">
        <v>34</v>
      </c>
      <c r="AX1228" s="13" t="s">
        <v>72</v>
      </c>
      <c r="AY1228" s="203" t="s">
        <v>132</v>
      </c>
    </row>
    <row r="1229" spans="1:65" s="13" customFormat="1" ht="11.25">
      <c r="B1229" s="193"/>
      <c r="C1229" s="194"/>
      <c r="D1229" s="195" t="s">
        <v>143</v>
      </c>
      <c r="E1229" s="196" t="s">
        <v>19</v>
      </c>
      <c r="F1229" s="197" t="s">
        <v>335</v>
      </c>
      <c r="G1229" s="194"/>
      <c r="H1229" s="196" t="s">
        <v>19</v>
      </c>
      <c r="I1229" s="198"/>
      <c r="J1229" s="194"/>
      <c r="K1229" s="194"/>
      <c r="L1229" s="199"/>
      <c r="M1229" s="200"/>
      <c r="N1229" s="201"/>
      <c r="O1229" s="201"/>
      <c r="P1229" s="201"/>
      <c r="Q1229" s="201"/>
      <c r="R1229" s="201"/>
      <c r="S1229" s="201"/>
      <c r="T1229" s="202"/>
      <c r="AT1229" s="203" t="s">
        <v>143</v>
      </c>
      <c r="AU1229" s="203" t="s">
        <v>82</v>
      </c>
      <c r="AV1229" s="13" t="s">
        <v>80</v>
      </c>
      <c r="AW1229" s="13" t="s">
        <v>34</v>
      </c>
      <c r="AX1229" s="13" t="s">
        <v>72</v>
      </c>
      <c r="AY1229" s="203" t="s">
        <v>132</v>
      </c>
    </row>
    <row r="1230" spans="1:65" s="13" customFormat="1" ht="11.25">
      <c r="B1230" s="193"/>
      <c r="C1230" s="194"/>
      <c r="D1230" s="195" t="s">
        <v>143</v>
      </c>
      <c r="E1230" s="196" t="s">
        <v>19</v>
      </c>
      <c r="F1230" s="197" t="s">
        <v>826</v>
      </c>
      <c r="G1230" s="194"/>
      <c r="H1230" s="196" t="s">
        <v>19</v>
      </c>
      <c r="I1230" s="198"/>
      <c r="J1230" s="194"/>
      <c r="K1230" s="194"/>
      <c r="L1230" s="199"/>
      <c r="M1230" s="200"/>
      <c r="N1230" s="201"/>
      <c r="O1230" s="201"/>
      <c r="P1230" s="201"/>
      <c r="Q1230" s="201"/>
      <c r="R1230" s="201"/>
      <c r="S1230" s="201"/>
      <c r="T1230" s="202"/>
      <c r="AT1230" s="203" t="s">
        <v>143</v>
      </c>
      <c r="AU1230" s="203" t="s">
        <v>82</v>
      </c>
      <c r="AV1230" s="13" t="s">
        <v>80</v>
      </c>
      <c r="AW1230" s="13" t="s">
        <v>34</v>
      </c>
      <c r="AX1230" s="13" t="s">
        <v>72</v>
      </c>
      <c r="AY1230" s="203" t="s">
        <v>132</v>
      </c>
    </row>
    <row r="1231" spans="1:65" s="14" customFormat="1" ht="11.25">
      <c r="B1231" s="204"/>
      <c r="C1231" s="205"/>
      <c r="D1231" s="195" t="s">
        <v>143</v>
      </c>
      <c r="E1231" s="206" t="s">
        <v>19</v>
      </c>
      <c r="F1231" s="207" t="s">
        <v>855</v>
      </c>
      <c r="G1231" s="205"/>
      <c r="H1231" s="208">
        <v>15.95</v>
      </c>
      <c r="I1231" s="209"/>
      <c r="J1231" s="205"/>
      <c r="K1231" s="205"/>
      <c r="L1231" s="210"/>
      <c r="M1231" s="211"/>
      <c r="N1231" s="212"/>
      <c r="O1231" s="212"/>
      <c r="P1231" s="212"/>
      <c r="Q1231" s="212"/>
      <c r="R1231" s="212"/>
      <c r="S1231" s="212"/>
      <c r="T1231" s="213"/>
      <c r="AT1231" s="214" t="s">
        <v>143</v>
      </c>
      <c r="AU1231" s="214" t="s">
        <v>82</v>
      </c>
      <c r="AV1231" s="14" t="s">
        <v>82</v>
      </c>
      <c r="AW1231" s="14" t="s">
        <v>34</v>
      </c>
      <c r="AX1231" s="14" t="s">
        <v>72</v>
      </c>
      <c r="AY1231" s="214" t="s">
        <v>132</v>
      </c>
    </row>
    <row r="1232" spans="1:65" s="15" customFormat="1" ht="11.25">
      <c r="B1232" s="215"/>
      <c r="C1232" s="216"/>
      <c r="D1232" s="195" t="s">
        <v>143</v>
      </c>
      <c r="E1232" s="217" t="s">
        <v>19</v>
      </c>
      <c r="F1232" s="218" t="s">
        <v>150</v>
      </c>
      <c r="G1232" s="216"/>
      <c r="H1232" s="219">
        <v>15.95</v>
      </c>
      <c r="I1232" s="220"/>
      <c r="J1232" s="216"/>
      <c r="K1232" s="216"/>
      <c r="L1232" s="221"/>
      <c r="M1232" s="222"/>
      <c r="N1232" s="223"/>
      <c r="O1232" s="223"/>
      <c r="P1232" s="223"/>
      <c r="Q1232" s="223"/>
      <c r="R1232" s="223"/>
      <c r="S1232" s="223"/>
      <c r="T1232" s="224"/>
      <c r="AT1232" s="225" t="s">
        <v>143</v>
      </c>
      <c r="AU1232" s="225" t="s">
        <v>82</v>
      </c>
      <c r="AV1232" s="15" t="s">
        <v>139</v>
      </c>
      <c r="AW1232" s="15" t="s">
        <v>34</v>
      </c>
      <c r="AX1232" s="15" t="s">
        <v>80</v>
      </c>
      <c r="AY1232" s="225" t="s">
        <v>132</v>
      </c>
    </row>
    <row r="1233" spans="1:65" s="2" customFormat="1" ht="16.5" customHeight="1">
      <c r="A1233" s="36"/>
      <c r="B1233" s="37"/>
      <c r="C1233" s="237" t="s">
        <v>1061</v>
      </c>
      <c r="D1233" s="237" t="s">
        <v>282</v>
      </c>
      <c r="E1233" s="238" t="s">
        <v>998</v>
      </c>
      <c r="F1233" s="239" t="s">
        <v>999</v>
      </c>
      <c r="G1233" s="240" t="s">
        <v>263</v>
      </c>
      <c r="H1233" s="241">
        <v>5.0000000000000001E-3</v>
      </c>
      <c r="I1233" s="242"/>
      <c r="J1233" s="243">
        <f>ROUND(I1233*H1233,2)</f>
        <v>0</v>
      </c>
      <c r="K1233" s="239" t="s">
        <v>138</v>
      </c>
      <c r="L1233" s="244"/>
      <c r="M1233" s="245" t="s">
        <v>19</v>
      </c>
      <c r="N1233" s="246" t="s">
        <v>43</v>
      </c>
      <c r="O1233" s="66"/>
      <c r="P1233" s="184">
        <f>O1233*H1233</f>
        <v>0</v>
      </c>
      <c r="Q1233" s="184">
        <v>1</v>
      </c>
      <c r="R1233" s="184">
        <f>Q1233*H1233</f>
        <v>5.0000000000000001E-3</v>
      </c>
      <c r="S1233" s="184">
        <v>0</v>
      </c>
      <c r="T1233" s="185">
        <f>S1233*H1233</f>
        <v>0</v>
      </c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R1233" s="186" t="s">
        <v>359</v>
      </c>
      <c r="AT1233" s="186" t="s">
        <v>282</v>
      </c>
      <c r="AU1233" s="186" t="s">
        <v>82</v>
      </c>
      <c r="AY1233" s="19" t="s">
        <v>132</v>
      </c>
      <c r="BE1233" s="187">
        <f>IF(N1233="základní",J1233,0)</f>
        <v>0</v>
      </c>
      <c r="BF1233" s="187">
        <f>IF(N1233="snížená",J1233,0)</f>
        <v>0</v>
      </c>
      <c r="BG1233" s="187">
        <f>IF(N1233="zákl. přenesená",J1233,0)</f>
        <v>0</v>
      </c>
      <c r="BH1233" s="187">
        <f>IF(N1233="sníž. přenesená",J1233,0)</f>
        <v>0</v>
      </c>
      <c r="BI1233" s="187">
        <f>IF(N1233="nulová",J1233,0)</f>
        <v>0</v>
      </c>
      <c r="BJ1233" s="19" t="s">
        <v>80</v>
      </c>
      <c r="BK1233" s="187">
        <f>ROUND(I1233*H1233,2)</f>
        <v>0</v>
      </c>
      <c r="BL1233" s="19" t="s">
        <v>255</v>
      </c>
      <c r="BM1233" s="186" t="s">
        <v>1062</v>
      </c>
    </row>
    <row r="1234" spans="1:65" s="14" customFormat="1" ht="11.25">
      <c r="B1234" s="204"/>
      <c r="C1234" s="205"/>
      <c r="D1234" s="195" t="s">
        <v>143</v>
      </c>
      <c r="E1234" s="206" t="s">
        <v>19</v>
      </c>
      <c r="F1234" s="207" t="s">
        <v>1063</v>
      </c>
      <c r="G1234" s="205"/>
      <c r="H1234" s="208">
        <v>5.0000000000000001E-3</v>
      </c>
      <c r="I1234" s="209"/>
      <c r="J1234" s="205"/>
      <c r="K1234" s="205"/>
      <c r="L1234" s="210"/>
      <c r="M1234" s="211"/>
      <c r="N1234" s="212"/>
      <c r="O1234" s="212"/>
      <c r="P1234" s="212"/>
      <c r="Q1234" s="212"/>
      <c r="R1234" s="212"/>
      <c r="S1234" s="212"/>
      <c r="T1234" s="213"/>
      <c r="AT1234" s="214" t="s">
        <v>143</v>
      </c>
      <c r="AU1234" s="214" t="s">
        <v>82</v>
      </c>
      <c r="AV1234" s="14" t="s">
        <v>82</v>
      </c>
      <c r="AW1234" s="14" t="s">
        <v>34</v>
      </c>
      <c r="AX1234" s="14" t="s">
        <v>80</v>
      </c>
      <c r="AY1234" s="214" t="s">
        <v>132</v>
      </c>
    </row>
    <row r="1235" spans="1:65" s="2" customFormat="1" ht="16.5" customHeight="1">
      <c r="A1235" s="36"/>
      <c r="B1235" s="37"/>
      <c r="C1235" s="175" t="s">
        <v>1064</v>
      </c>
      <c r="D1235" s="175" t="s">
        <v>134</v>
      </c>
      <c r="E1235" s="176" t="s">
        <v>1065</v>
      </c>
      <c r="F1235" s="177" t="s">
        <v>1066</v>
      </c>
      <c r="G1235" s="178" t="s">
        <v>137</v>
      </c>
      <c r="H1235" s="179">
        <v>15.95</v>
      </c>
      <c r="I1235" s="180"/>
      <c r="J1235" s="181">
        <f>ROUND(I1235*H1235,2)</f>
        <v>0</v>
      </c>
      <c r="K1235" s="177" t="s">
        <v>138</v>
      </c>
      <c r="L1235" s="41"/>
      <c r="M1235" s="182" t="s">
        <v>19</v>
      </c>
      <c r="N1235" s="183" t="s">
        <v>43</v>
      </c>
      <c r="O1235" s="66"/>
      <c r="P1235" s="184">
        <f>O1235*H1235</f>
        <v>0</v>
      </c>
      <c r="Q1235" s="184">
        <v>8.8312999999999998E-4</v>
      </c>
      <c r="R1235" s="184">
        <f>Q1235*H1235</f>
        <v>1.40859235E-2</v>
      </c>
      <c r="S1235" s="184">
        <v>0</v>
      </c>
      <c r="T1235" s="185">
        <f>S1235*H1235</f>
        <v>0</v>
      </c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R1235" s="186" t="s">
        <v>255</v>
      </c>
      <c r="AT1235" s="186" t="s">
        <v>134</v>
      </c>
      <c r="AU1235" s="186" t="s">
        <v>82</v>
      </c>
      <c r="AY1235" s="19" t="s">
        <v>132</v>
      </c>
      <c r="BE1235" s="187">
        <f>IF(N1235="základní",J1235,0)</f>
        <v>0</v>
      </c>
      <c r="BF1235" s="187">
        <f>IF(N1235="snížená",J1235,0)</f>
        <v>0</v>
      </c>
      <c r="BG1235" s="187">
        <f>IF(N1235="zákl. přenesená",J1235,0)</f>
        <v>0</v>
      </c>
      <c r="BH1235" s="187">
        <f>IF(N1235="sníž. přenesená",J1235,0)</f>
        <v>0</v>
      </c>
      <c r="BI1235" s="187">
        <f>IF(N1235="nulová",J1235,0)</f>
        <v>0</v>
      </c>
      <c r="BJ1235" s="19" t="s">
        <v>80</v>
      </c>
      <c r="BK1235" s="187">
        <f>ROUND(I1235*H1235,2)</f>
        <v>0</v>
      </c>
      <c r="BL1235" s="19" t="s">
        <v>255</v>
      </c>
      <c r="BM1235" s="186" t="s">
        <v>1067</v>
      </c>
    </row>
    <row r="1236" spans="1:65" s="2" customFormat="1" ht="11.25">
      <c r="A1236" s="36"/>
      <c r="B1236" s="37"/>
      <c r="C1236" s="38"/>
      <c r="D1236" s="188" t="s">
        <v>141</v>
      </c>
      <c r="E1236" s="38"/>
      <c r="F1236" s="189" t="s">
        <v>1068</v>
      </c>
      <c r="G1236" s="38"/>
      <c r="H1236" s="38"/>
      <c r="I1236" s="190"/>
      <c r="J1236" s="38"/>
      <c r="K1236" s="38"/>
      <c r="L1236" s="41"/>
      <c r="M1236" s="191"/>
      <c r="N1236" s="192"/>
      <c r="O1236" s="66"/>
      <c r="P1236" s="66"/>
      <c r="Q1236" s="66"/>
      <c r="R1236" s="66"/>
      <c r="S1236" s="66"/>
      <c r="T1236" s="67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T1236" s="19" t="s">
        <v>141</v>
      </c>
      <c r="AU1236" s="19" t="s">
        <v>82</v>
      </c>
    </row>
    <row r="1237" spans="1:65" s="13" customFormat="1" ht="11.25">
      <c r="B1237" s="193"/>
      <c r="C1237" s="194"/>
      <c r="D1237" s="195" t="s">
        <v>143</v>
      </c>
      <c r="E1237" s="196" t="s">
        <v>19</v>
      </c>
      <c r="F1237" s="197" t="s">
        <v>334</v>
      </c>
      <c r="G1237" s="194"/>
      <c r="H1237" s="196" t="s">
        <v>19</v>
      </c>
      <c r="I1237" s="198"/>
      <c r="J1237" s="194"/>
      <c r="K1237" s="194"/>
      <c r="L1237" s="199"/>
      <c r="M1237" s="200"/>
      <c r="N1237" s="201"/>
      <c r="O1237" s="201"/>
      <c r="P1237" s="201"/>
      <c r="Q1237" s="201"/>
      <c r="R1237" s="201"/>
      <c r="S1237" s="201"/>
      <c r="T1237" s="202"/>
      <c r="AT1237" s="203" t="s">
        <v>143</v>
      </c>
      <c r="AU1237" s="203" t="s">
        <v>82</v>
      </c>
      <c r="AV1237" s="13" t="s">
        <v>80</v>
      </c>
      <c r="AW1237" s="13" t="s">
        <v>34</v>
      </c>
      <c r="AX1237" s="13" t="s">
        <v>72</v>
      </c>
      <c r="AY1237" s="203" t="s">
        <v>132</v>
      </c>
    </row>
    <row r="1238" spans="1:65" s="13" customFormat="1" ht="11.25">
      <c r="B1238" s="193"/>
      <c r="C1238" s="194"/>
      <c r="D1238" s="195" t="s">
        <v>143</v>
      </c>
      <c r="E1238" s="196" t="s">
        <v>19</v>
      </c>
      <c r="F1238" s="197" t="s">
        <v>335</v>
      </c>
      <c r="G1238" s="194"/>
      <c r="H1238" s="196" t="s">
        <v>19</v>
      </c>
      <c r="I1238" s="198"/>
      <c r="J1238" s="194"/>
      <c r="K1238" s="194"/>
      <c r="L1238" s="199"/>
      <c r="M1238" s="200"/>
      <c r="N1238" s="201"/>
      <c r="O1238" s="201"/>
      <c r="P1238" s="201"/>
      <c r="Q1238" s="201"/>
      <c r="R1238" s="201"/>
      <c r="S1238" s="201"/>
      <c r="T1238" s="202"/>
      <c r="AT1238" s="203" t="s">
        <v>143</v>
      </c>
      <c r="AU1238" s="203" t="s">
        <v>82</v>
      </c>
      <c r="AV1238" s="13" t="s">
        <v>80</v>
      </c>
      <c r="AW1238" s="13" t="s">
        <v>34</v>
      </c>
      <c r="AX1238" s="13" t="s">
        <v>72</v>
      </c>
      <c r="AY1238" s="203" t="s">
        <v>132</v>
      </c>
    </row>
    <row r="1239" spans="1:65" s="13" customFormat="1" ht="11.25">
      <c r="B1239" s="193"/>
      <c r="C1239" s="194"/>
      <c r="D1239" s="195" t="s">
        <v>143</v>
      </c>
      <c r="E1239" s="196" t="s">
        <v>19</v>
      </c>
      <c r="F1239" s="197" t="s">
        <v>826</v>
      </c>
      <c r="G1239" s="194"/>
      <c r="H1239" s="196" t="s">
        <v>19</v>
      </c>
      <c r="I1239" s="198"/>
      <c r="J1239" s="194"/>
      <c r="K1239" s="194"/>
      <c r="L1239" s="199"/>
      <c r="M1239" s="200"/>
      <c r="N1239" s="201"/>
      <c r="O1239" s="201"/>
      <c r="P1239" s="201"/>
      <c r="Q1239" s="201"/>
      <c r="R1239" s="201"/>
      <c r="S1239" s="201"/>
      <c r="T1239" s="202"/>
      <c r="AT1239" s="203" t="s">
        <v>143</v>
      </c>
      <c r="AU1239" s="203" t="s">
        <v>82</v>
      </c>
      <c r="AV1239" s="13" t="s">
        <v>80</v>
      </c>
      <c r="AW1239" s="13" t="s">
        <v>34</v>
      </c>
      <c r="AX1239" s="13" t="s">
        <v>72</v>
      </c>
      <c r="AY1239" s="203" t="s">
        <v>132</v>
      </c>
    </row>
    <row r="1240" spans="1:65" s="14" customFormat="1" ht="11.25">
      <c r="B1240" s="204"/>
      <c r="C1240" s="205"/>
      <c r="D1240" s="195" t="s">
        <v>143</v>
      </c>
      <c r="E1240" s="206" t="s">
        <v>19</v>
      </c>
      <c r="F1240" s="207" t="s">
        <v>855</v>
      </c>
      <c r="G1240" s="205"/>
      <c r="H1240" s="208">
        <v>15.95</v>
      </c>
      <c r="I1240" s="209"/>
      <c r="J1240" s="205"/>
      <c r="K1240" s="205"/>
      <c r="L1240" s="210"/>
      <c r="M1240" s="211"/>
      <c r="N1240" s="212"/>
      <c r="O1240" s="212"/>
      <c r="P1240" s="212"/>
      <c r="Q1240" s="212"/>
      <c r="R1240" s="212"/>
      <c r="S1240" s="212"/>
      <c r="T1240" s="213"/>
      <c r="AT1240" s="214" t="s">
        <v>143</v>
      </c>
      <c r="AU1240" s="214" t="s">
        <v>82</v>
      </c>
      <c r="AV1240" s="14" t="s">
        <v>82</v>
      </c>
      <c r="AW1240" s="14" t="s">
        <v>34</v>
      </c>
      <c r="AX1240" s="14" t="s">
        <v>72</v>
      </c>
      <c r="AY1240" s="214" t="s">
        <v>132</v>
      </c>
    </row>
    <row r="1241" spans="1:65" s="15" customFormat="1" ht="11.25">
      <c r="B1241" s="215"/>
      <c r="C1241" s="216"/>
      <c r="D1241" s="195" t="s">
        <v>143</v>
      </c>
      <c r="E1241" s="217" t="s">
        <v>19</v>
      </c>
      <c r="F1241" s="218" t="s">
        <v>150</v>
      </c>
      <c r="G1241" s="216"/>
      <c r="H1241" s="219">
        <v>15.95</v>
      </c>
      <c r="I1241" s="220"/>
      <c r="J1241" s="216"/>
      <c r="K1241" s="216"/>
      <c r="L1241" s="221"/>
      <c r="M1241" s="222"/>
      <c r="N1241" s="223"/>
      <c r="O1241" s="223"/>
      <c r="P1241" s="223"/>
      <c r="Q1241" s="223"/>
      <c r="R1241" s="223"/>
      <c r="S1241" s="223"/>
      <c r="T1241" s="224"/>
      <c r="AT1241" s="225" t="s">
        <v>143</v>
      </c>
      <c r="AU1241" s="225" t="s">
        <v>82</v>
      </c>
      <c r="AV1241" s="15" t="s">
        <v>139</v>
      </c>
      <c r="AW1241" s="15" t="s">
        <v>34</v>
      </c>
      <c r="AX1241" s="15" t="s">
        <v>80</v>
      </c>
      <c r="AY1241" s="225" t="s">
        <v>132</v>
      </c>
    </row>
    <row r="1242" spans="1:65" s="2" customFormat="1" ht="24.2" customHeight="1">
      <c r="A1242" s="36"/>
      <c r="B1242" s="37"/>
      <c r="C1242" s="237" t="s">
        <v>1069</v>
      </c>
      <c r="D1242" s="237" t="s">
        <v>282</v>
      </c>
      <c r="E1242" s="238" t="s">
        <v>1019</v>
      </c>
      <c r="F1242" s="239" t="s">
        <v>1020</v>
      </c>
      <c r="G1242" s="240" t="s">
        <v>137</v>
      </c>
      <c r="H1242" s="241">
        <v>18.343</v>
      </c>
      <c r="I1242" s="242"/>
      <c r="J1242" s="243">
        <f>ROUND(I1242*H1242,2)</f>
        <v>0</v>
      </c>
      <c r="K1242" s="239" t="s">
        <v>138</v>
      </c>
      <c r="L1242" s="244"/>
      <c r="M1242" s="245" t="s">
        <v>19</v>
      </c>
      <c r="N1242" s="246" t="s">
        <v>43</v>
      </c>
      <c r="O1242" s="66"/>
      <c r="P1242" s="184">
        <f>O1242*H1242</f>
        <v>0</v>
      </c>
      <c r="Q1242" s="184">
        <v>4.7999999999999996E-3</v>
      </c>
      <c r="R1242" s="184">
        <f>Q1242*H1242</f>
        <v>8.8046399999999997E-2</v>
      </c>
      <c r="S1242" s="184">
        <v>0</v>
      </c>
      <c r="T1242" s="185">
        <f>S1242*H1242</f>
        <v>0</v>
      </c>
      <c r="U1242" s="36"/>
      <c r="V1242" s="36"/>
      <c r="W1242" s="36"/>
      <c r="X1242" s="36"/>
      <c r="Y1242" s="36"/>
      <c r="Z1242" s="36"/>
      <c r="AA1242" s="36"/>
      <c r="AB1242" s="36"/>
      <c r="AC1242" s="36"/>
      <c r="AD1242" s="36"/>
      <c r="AE1242" s="36"/>
      <c r="AR1242" s="186" t="s">
        <v>359</v>
      </c>
      <c r="AT1242" s="186" t="s">
        <v>282</v>
      </c>
      <c r="AU1242" s="186" t="s">
        <v>82</v>
      </c>
      <c r="AY1242" s="19" t="s">
        <v>132</v>
      </c>
      <c r="BE1242" s="187">
        <f>IF(N1242="základní",J1242,0)</f>
        <v>0</v>
      </c>
      <c r="BF1242" s="187">
        <f>IF(N1242="snížená",J1242,0)</f>
        <v>0</v>
      </c>
      <c r="BG1242" s="187">
        <f>IF(N1242="zákl. přenesená",J1242,0)</f>
        <v>0</v>
      </c>
      <c r="BH1242" s="187">
        <f>IF(N1242="sníž. přenesená",J1242,0)</f>
        <v>0</v>
      </c>
      <c r="BI1242" s="187">
        <f>IF(N1242="nulová",J1242,0)</f>
        <v>0</v>
      </c>
      <c r="BJ1242" s="19" t="s">
        <v>80</v>
      </c>
      <c r="BK1242" s="187">
        <f>ROUND(I1242*H1242,2)</f>
        <v>0</v>
      </c>
      <c r="BL1242" s="19" t="s">
        <v>255</v>
      </c>
      <c r="BM1242" s="186" t="s">
        <v>1070</v>
      </c>
    </row>
    <row r="1243" spans="1:65" s="14" customFormat="1" ht="11.25">
      <c r="B1243" s="204"/>
      <c r="C1243" s="205"/>
      <c r="D1243" s="195" t="s">
        <v>143</v>
      </c>
      <c r="E1243" s="206" t="s">
        <v>19</v>
      </c>
      <c r="F1243" s="207" t="s">
        <v>1071</v>
      </c>
      <c r="G1243" s="205"/>
      <c r="H1243" s="208">
        <v>18.343</v>
      </c>
      <c r="I1243" s="209"/>
      <c r="J1243" s="205"/>
      <c r="K1243" s="205"/>
      <c r="L1243" s="210"/>
      <c r="M1243" s="211"/>
      <c r="N1243" s="212"/>
      <c r="O1243" s="212"/>
      <c r="P1243" s="212"/>
      <c r="Q1243" s="212"/>
      <c r="R1243" s="212"/>
      <c r="S1243" s="212"/>
      <c r="T1243" s="213"/>
      <c r="AT1243" s="214" t="s">
        <v>143</v>
      </c>
      <c r="AU1243" s="214" t="s">
        <v>82</v>
      </c>
      <c r="AV1243" s="14" t="s">
        <v>82</v>
      </c>
      <c r="AW1243" s="14" t="s">
        <v>34</v>
      </c>
      <c r="AX1243" s="14" t="s">
        <v>80</v>
      </c>
      <c r="AY1243" s="214" t="s">
        <v>132</v>
      </c>
    </row>
    <row r="1244" spans="1:65" s="2" customFormat="1" ht="16.5" customHeight="1">
      <c r="A1244" s="36"/>
      <c r="B1244" s="37"/>
      <c r="C1244" s="175" t="s">
        <v>1072</v>
      </c>
      <c r="D1244" s="175" t="s">
        <v>134</v>
      </c>
      <c r="E1244" s="176" t="s">
        <v>1073</v>
      </c>
      <c r="F1244" s="177" t="s">
        <v>1074</v>
      </c>
      <c r="G1244" s="178" t="s">
        <v>137</v>
      </c>
      <c r="H1244" s="179">
        <v>23.86</v>
      </c>
      <c r="I1244" s="180"/>
      <c r="J1244" s="181">
        <f>ROUND(I1244*H1244,2)</f>
        <v>0</v>
      </c>
      <c r="K1244" s="177" t="s">
        <v>138</v>
      </c>
      <c r="L1244" s="41"/>
      <c r="M1244" s="182" t="s">
        <v>19</v>
      </c>
      <c r="N1244" s="183" t="s">
        <v>43</v>
      </c>
      <c r="O1244" s="66"/>
      <c r="P1244" s="184">
        <f>O1244*H1244</f>
        <v>0</v>
      </c>
      <c r="Q1244" s="184">
        <v>3.3087999999999999E-5</v>
      </c>
      <c r="R1244" s="184">
        <f>Q1244*H1244</f>
        <v>7.8947967999999993E-4</v>
      </c>
      <c r="S1244" s="184">
        <v>0</v>
      </c>
      <c r="T1244" s="185">
        <f>S1244*H1244</f>
        <v>0</v>
      </c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R1244" s="186" t="s">
        <v>255</v>
      </c>
      <c r="AT1244" s="186" t="s">
        <v>134</v>
      </c>
      <c r="AU1244" s="186" t="s">
        <v>82</v>
      </c>
      <c r="AY1244" s="19" t="s">
        <v>132</v>
      </c>
      <c r="BE1244" s="187">
        <f>IF(N1244="základní",J1244,0)</f>
        <v>0</v>
      </c>
      <c r="BF1244" s="187">
        <f>IF(N1244="snížená",J1244,0)</f>
        <v>0</v>
      </c>
      <c r="BG1244" s="187">
        <f>IF(N1244="zákl. přenesená",J1244,0)</f>
        <v>0</v>
      </c>
      <c r="BH1244" s="187">
        <f>IF(N1244="sníž. přenesená",J1244,0)</f>
        <v>0</v>
      </c>
      <c r="BI1244" s="187">
        <f>IF(N1244="nulová",J1244,0)</f>
        <v>0</v>
      </c>
      <c r="BJ1244" s="19" t="s">
        <v>80</v>
      </c>
      <c r="BK1244" s="187">
        <f>ROUND(I1244*H1244,2)</f>
        <v>0</v>
      </c>
      <c r="BL1244" s="19" t="s">
        <v>255</v>
      </c>
      <c r="BM1244" s="186" t="s">
        <v>1075</v>
      </c>
    </row>
    <row r="1245" spans="1:65" s="2" customFormat="1" ht="11.25">
      <c r="A1245" s="36"/>
      <c r="B1245" s="37"/>
      <c r="C1245" s="38"/>
      <c r="D1245" s="188" t="s">
        <v>141</v>
      </c>
      <c r="E1245" s="38"/>
      <c r="F1245" s="189" t="s">
        <v>1076</v>
      </c>
      <c r="G1245" s="38"/>
      <c r="H1245" s="38"/>
      <c r="I1245" s="190"/>
      <c r="J1245" s="38"/>
      <c r="K1245" s="38"/>
      <c r="L1245" s="41"/>
      <c r="M1245" s="191"/>
      <c r="N1245" s="192"/>
      <c r="O1245" s="66"/>
      <c r="P1245" s="66"/>
      <c r="Q1245" s="66"/>
      <c r="R1245" s="66"/>
      <c r="S1245" s="66"/>
      <c r="T1245" s="67"/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T1245" s="19" t="s">
        <v>141</v>
      </c>
      <c r="AU1245" s="19" t="s">
        <v>82</v>
      </c>
    </row>
    <row r="1246" spans="1:65" s="13" customFormat="1" ht="11.25">
      <c r="B1246" s="193"/>
      <c r="C1246" s="194"/>
      <c r="D1246" s="195" t="s">
        <v>143</v>
      </c>
      <c r="E1246" s="196" t="s">
        <v>19</v>
      </c>
      <c r="F1246" s="197" t="s">
        <v>334</v>
      </c>
      <c r="G1246" s="194"/>
      <c r="H1246" s="196" t="s">
        <v>19</v>
      </c>
      <c r="I1246" s="198"/>
      <c r="J1246" s="194"/>
      <c r="K1246" s="194"/>
      <c r="L1246" s="199"/>
      <c r="M1246" s="200"/>
      <c r="N1246" s="201"/>
      <c r="O1246" s="201"/>
      <c r="P1246" s="201"/>
      <c r="Q1246" s="201"/>
      <c r="R1246" s="201"/>
      <c r="S1246" s="201"/>
      <c r="T1246" s="202"/>
      <c r="AT1246" s="203" t="s">
        <v>143</v>
      </c>
      <c r="AU1246" s="203" t="s">
        <v>82</v>
      </c>
      <c r="AV1246" s="13" t="s">
        <v>80</v>
      </c>
      <c r="AW1246" s="13" t="s">
        <v>34</v>
      </c>
      <c r="AX1246" s="13" t="s">
        <v>72</v>
      </c>
      <c r="AY1246" s="203" t="s">
        <v>132</v>
      </c>
    </row>
    <row r="1247" spans="1:65" s="13" customFormat="1" ht="11.25">
      <c r="B1247" s="193"/>
      <c r="C1247" s="194"/>
      <c r="D1247" s="195" t="s">
        <v>143</v>
      </c>
      <c r="E1247" s="196" t="s">
        <v>19</v>
      </c>
      <c r="F1247" s="197" t="s">
        <v>335</v>
      </c>
      <c r="G1247" s="194"/>
      <c r="H1247" s="196" t="s">
        <v>19</v>
      </c>
      <c r="I1247" s="198"/>
      <c r="J1247" s="194"/>
      <c r="K1247" s="194"/>
      <c r="L1247" s="199"/>
      <c r="M1247" s="200"/>
      <c r="N1247" s="201"/>
      <c r="O1247" s="201"/>
      <c r="P1247" s="201"/>
      <c r="Q1247" s="201"/>
      <c r="R1247" s="201"/>
      <c r="S1247" s="201"/>
      <c r="T1247" s="202"/>
      <c r="AT1247" s="203" t="s">
        <v>143</v>
      </c>
      <c r="AU1247" s="203" t="s">
        <v>82</v>
      </c>
      <c r="AV1247" s="13" t="s">
        <v>80</v>
      </c>
      <c r="AW1247" s="13" t="s">
        <v>34</v>
      </c>
      <c r="AX1247" s="13" t="s">
        <v>72</v>
      </c>
      <c r="AY1247" s="203" t="s">
        <v>132</v>
      </c>
    </row>
    <row r="1248" spans="1:65" s="13" customFormat="1" ht="11.25">
      <c r="B1248" s="193"/>
      <c r="C1248" s="194"/>
      <c r="D1248" s="195" t="s">
        <v>143</v>
      </c>
      <c r="E1248" s="196" t="s">
        <v>19</v>
      </c>
      <c r="F1248" s="197" t="s">
        <v>826</v>
      </c>
      <c r="G1248" s="194"/>
      <c r="H1248" s="196" t="s">
        <v>19</v>
      </c>
      <c r="I1248" s="198"/>
      <c r="J1248" s="194"/>
      <c r="K1248" s="194"/>
      <c r="L1248" s="199"/>
      <c r="M1248" s="200"/>
      <c r="N1248" s="201"/>
      <c r="O1248" s="201"/>
      <c r="P1248" s="201"/>
      <c r="Q1248" s="201"/>
      <c r="R1248" s="201"/>
      <c r="S1248" s="201"/>
      <c r="T1248" s="202"/>
      <c r="AT1248" s="203" t="s">
        <v>143</v>
      </c>
      <c r="AU1248" s="203" t="s">
        <v>82</v>
      </c>
      <c r="AV1248" s="13" t="s">
        <v>80</v>
      </c>
      <c r="AW1248" s="13" t="s">
        <v>34</v>
      </c>
      <c r="AX1248" s="13" t="s">
        <v>72</v>
      </c>
      <c r="AY1248" s="203" t="s">
        <v>132</v>
      </c>
    </row>
    <row r="1249" spans="1:65" s="14" customFormat="1" ht="11.25">
      <c r="B1249" s="204"/>
      <c r="C1249" s="205"/>
      <c r="D1249" s="195" t="s">
        <v>143</v>
      </c>
      <c r="E1249" s="206" t="s">
        <v>19</v>
      </c>
      <c r="F1249" s="207" t="s">
        <v>855</v>
      </c>
      <c r="G1249" s="205"/>
      <c r="H1249" s="208">
        <v>15.95</v>
      </c>
      <c r="I1249" s="209"/>
      <c r="J1249" s="205"/>
      <c r="K1249" s="205"/>
      <c r="L1249" s="210"/>
      <c r="M1249" s="211"/>
      <c r="N1249" s="212"/>
      <c r="O1249" s="212"/>
      <c r="P1249" s="212"/>
      <c r="Q1249" s="212"/>
      <c r="R1249" s="212"/>
      <c r="S1249" s="212"/>
      <c r="T1249" s="213"/>
      <c r="AT1249" s="214" t="s">
        <v>143</v>
      </c>
      <c r="AU1249" s="214" t="s">
        <v>82</v>
      </c>
      <c r="AV1249" s="14" t="s">
        <v>82</v>
      </c>
      <c r="AW1249" s="14" t="s">
        <v>34</v>
      </c>
      <c r="AX1249" s="14" t="s">
        <v>72</v>
      </c>
      <c r="AY1249" s="214" t="s">
        <v>132</v>
      </c>
    </row>
    <row r="1250" spans="1:65" s="13" customFormat="1" ht="11.25">
      <c r="B1250" s="193"/>
      <c r="C1250" s="194"/>
      <c r="D1250" s="195" t="s">
        <v>143</v>
      </c>
      <c r="E1250" s="196" t="s">
        <v>19</v>
      </c>
      <c r="F1250" s="197" t="s">
        <v>1077</v>
      </c>
      <c r="G1250" s="194"/>
      <c r="H1250" s="196" t="s">
        <v>19</v>
      </c>
      <c r="I1250" s="198"/>
      <c r="J1250" s="194"/>
      <c r="K1250" s="194"/>
      <c r="L1250" s="199"/>
      <c r="M1250" s="200"/>
      <c r="N1250" s="201"/>
      <c r="O1250" s="201"/>
      <c r="P1250" s="201"/>
      <c r="Q1250" s="201"/>
      <c r="R1250" s="201"/>
      <c r="S1250" s="201"/>
      <c r="T1250" s="202"/>
      <c r="AT1250" s="203" t="s">
        <v>143</v>
      </c>
      <c r="AU1250" s="203" t="s">
        <v>82</v>
      </c>
      <c r="AV1250" s="13" t="s">
        <v>80</v>
      </c>
      <c r="AW1250" s="13" t="s">
        <v>34</v>
      </c>
      <c r="AX1250" s="13" t="s">
        <v>72</v>
      </c>
      <c r="AY1250" s="203" t="s">
        <v>132</v>
      </c>
    </row>
    <row r="1251" spans="1:65" s="14" customFormat="1" ht="11.25">
      <c r="B1251" s="204"/>
      <c r="C1251" s="205"/>
      <c r="D1251" s="195" t="s">
        <v>143</v>
      </c>
      <c r="E1251" s="206" t="s">
        <v>19</v>
      </c>
      <c r="F1251" s="207" t="s">
        <v>1078</v>
      </c>
      <c r="G1251" s="205"/>
      <c r="H1251" s="208">
        <v>7.91</v>
      </c>
      <c r="I1251" s="209"/>
      <c r="J1251" s="205"/>
      <c r="K1251" s="205"/>
      <c r="L1251" s="210"/>
      <c r="M1251" s="211"/>
      <c r="N1251" s="212"/>
      <c r="O1251" s="212"/>
      <c r="P1251" s="212"/>
      <c r="Q1251" s="212"/>
      <c r="R1251" s="212"/>
      <c r="S1251" s="212"/>
      <c r="T1251" s="213"/>
      <c r="AT1251" s="214" t="s">
        <v>143</v>
      </c>
      <c r="AU1251" s="214" t="s">
        <v>82</v>
      </c>
      <c r="AV1251" s="14" t="s">
        <v>82</v>
      </c>
      <c r="AW1251" s="14" t="s">
        <v>34</v>
      </c>
      <c r="AX1251" s="14" t="s">
        <v>72</v>
      </c>
      <c r="AY1251" s="214" t="s">
        <v>132</v>
      </c>
    </row>
    <row r="1252" spans="1:65" s="15" customFormat="1" ht="11.25">
      <c r="B1252" s="215"/>
      <c r="C1252" s="216"/>
      <c r="D1252" s="195" t="s">
        <v>143</v>
      </c>
      <c r="E1252" s="217" t="s">
        <v>19</v>
      </c>
      <c r="F1252" s="218" t="s">
        <v>150</v>
      </c>
      <c r="G1252" s="216"/>
      <c r="H1252" s="219">
        <v>23.86</v>
      </c>
      <c r="I1252" s="220"/>
      <c r="J1252" s="216"/>
      <c r="K1252" s="216"/>
      <c r="L1252" s="221"/>
      <c r="M1252" s="222"/>
      <c r="N1252" s="223"/>
      <c r="O1252" s="223"/>
      <c r="P1252" s="223"/>
      <c r="Q1252" s="223"/>
      <c r="R1252" s="223"/>
      <c r="S1252" s="223"/>
      <c r="T1252" s="224"/>
      <c r="AT1252" s="225" t="s">
        <v>143</v>
      </c>
      <c r="AU1252" s="225" t="s">
        <v>82</v>
      </c>
      <c r="AV1252" s="15" t="s">
        <v>139</v>
      </c>
      <c r="AW1252" s="15" t="s">
        <v>34</v>
      </c>
      <c r="AX1252" s="15" t="s">
        <v>80</v>
      </c>
      <c r="AY1252" s="225" t="s">
        <v>132</v>
      </c>
    </row>
    <row r="1253" spans="1:65" s="2" customFormat="1" ht="16.5" customHeight="1">
      <c r="A1253" s="36"/>
      <c r="B1253" s="37"/>
      <c r="C1253" s="237" t="s">
        <v>1079</v>
      </c>
      <c r="D1253" s="237" t="s">
        <v>282</v>
      </c>
      <c r="E1253" s="238" t="s">
        <v>1080</v>
      </c>
      <c r="F1253" s="239" t="s">
        <v>1081</v>
      </c>
      <c r="G1253" s="240" t="s">
        <v>137</v>
      </c>
      <c r="H1253" s="241">
        <v>27.439</v>
      </c>
      <c r="I1253" s="242"/>
      <c r="J1253" s="243">
        <f>ROUND(I1253*H1253,2)</f>
        <v>0</v>
      </c>
      <c r="K1253" s="239" t="s">
        <v>138</v>
      </c>
      <c r="L1253" s="244"/>
      <c r="M1253" s="245" t="s">
        <v>19</v>
      </c>
      <c r="N1253" s="246" t="s">
        <v>43</v>
      </c>
      <c r="O1253" s="66"/>
      <c r="P1253" s="184">
        <f>O1253*H1253</f>
        <v>0</v>
      </c>
      <c r="Q1253" s="184">
        <v>2.5000000000000001E-3</v>
      </c>
      <c r="R1253" s="184">
        <f>Q1253*H1253</f>
        <v>6.8597500000000006E-2</v>
      </c>
      <c r="S1253" s="184">
        <v>0</v>
      </c>
      <c r="T1253" s="185">
        <f>S1253*H1253</f>
        <v>0</v>
      </c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R1253" s="186" t="s">
        <v>359</v>
      </c>
      <c r="AT1253" s="186" t="s">
        <v>282</v>
      </c>
      <c r="AU1253" s="186" t="s">
        <v>82</v>
      </c>
      <c r="AY1253" s="19" t="s">
        <v>132</v>
      </c>
      <c r="BE1253" s="187">
        <f>IF(N1253="základní",J1253,0)</f>
        <v>0</v>
      </c>
      <c r="BF1253" s="187">
        <f>IF(N1253="snížená",J1253,0)</f>
        <v>0</v>
      </c>
      <c r="BG1253" s="187">
        <f>IF(N1253="zákl. přenesená",J1253,0)</f>
        <v>0</v>
      </c>
      <c r="BH1253" s="187">
        <f>IF(N1253="sníž. přenesená",J1253,0)</f>
        <v>0</v>
      </c>
      <c r="BI1253" s="187">
        <f>IF(N1253="nulová",J1253,0)</f>
        <v>0</v>
      </c>
      <c r="BJ1253" s="19" t="s">
        <v>80</v>
      </c>
      <c r="BK1253" s="187">
        <f>ROUND(I1253*H1253,2)</f>
        <v>0</v>
      </c>
      <c r="BL1253" s="19" t="s">
        <v>255</v>
      </c>
      <c r="BM1253" s="186" t="s">
        <v>1082</v>
      </c>
    </row>
    <row r="1254" spans="1:65" s="14" customFormat="1" ht="11.25">
      <c r="B1254" s="204"/>
      <c r="C1254" s="205"/>
      <c r="D1254" s="195" t="s">
        <v>143</v>
      </c>
      <c r="E1254" s="206" t="s">
        <v>19</v>
      </c>
      <c r="F1254" s="207" t="s">
        <v>1083</v>
      </c>
      <c r="G1254" s="205"/>
      <c r="H1254" s="208">
        <v>27.439</v>
      </c>
      <c r="I1254" s="209"/>
      <c r="J1254" s="205"/>
      <c r="K1254" s="205"/>
      <c r="L1254" s="210"/>
      <c r="M1254" s="211"/>
      <c r="N1254" s="212"/>
      <c r="O1254" s="212"/>
      <c r="P1254" s="212"/>
      <c r="Q1254" s="212"/>
      <c r="R1254" s="212"/>
      <c r="S1254" s="212"/>
      <c r="T1254" s="213"/>
      <c r="AT1254" s="214" t="s">
        <v>143</v>
      </c>
      <c r="AU1254" s="214" t="s">
        <v>82</v>
      </c>
      <c r="AV1254" s="14" t="s">
        <v>82</v>
      </c>
      <c r="AW1254" s="14" t="s">
        <v>34</v>
      </c>
      <c r="AX1254" s="14" t="s">
        <v>80</v>
      </c>
      <c r="AY1254" s="214" t="s">
        <v>132</v>
      </c>
    </row>
    <row r="1255" spans="1:65" s="2" customFormat="1" ht="24.2" customHeight="1">
      <c r="A1255" s="36"/>
      <c r="B1255" s="37"/>
      <c r="C1255" s="175" t="s">
        <v>1084</v>
      </c>
      <c r="D1255" s="175" t="s">
        <v>134</v>
      </c>
      <c r="E1255" s="176" t="s">
        <v>1085</v>
      </c>
      <c r="F1255" s="177" t="s">
        <v>1086</v>
      </c>
      <c r="G1255" s="178" t="s">
        <v>159</v>
      </c>
      <c r="H1255" s="179">
        <v>11.3</v>
      </c>
      <c r="I1255" s="180"/>
      <c r="J1255" s="181">
        <f>ROUND(I1255*H1255,2)</f>
        <v>0</v>
      </c>
      <c r="K1255" s="177" t="s">
        <v>138</v>
      </c>
      <c r="L1255" s="41"/>
      <c r="M1255" s="182" t="s">
        <v>19</v>
      </c>
      <c r="N1255" s="183" t="s">
        <v>43</v>
      </c>
      <c r="O1255" s="66"/>
      <c r="P1255" s="184">
        <f>O1255*H1255</f>
        <v>0</v>
      </c>
      <c r="Q1255" s="184">
        <v>6.0479999999999996E-4</v>
      </c>
      <c r="R1255" s="184">
        <f>Q1255*H1255</f>
        <v>6.8342400000000001E-3</v>
      </c>
      <c r="S1255" s="184">
        <v>0</v>
      </c>
      <c r="T1255" s="185">
        <f>S1255*H1255</f>
        <v>0</v>
      </c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R1255" s="186" t="s">
        <v>255</v>
      </c>
      <c r="AT1255" s="186" t="s">
        <v>134</v>
      </c>
      <c r="AU1255" s="186" t="s">
        <v>82</v>
      </c>
      <c r="AY1255" s="19" t="s">
        <v>132</v>
      </c>
      <c r="BE1255" s="187">
        <f>IF(N1255="základní",J1255,0)</f>
        <v>0</v>
      </c>
      <c r="BF1255" s="187">
        <f>IF(N1255="snížená",J1255,0)</f>
        <v>0</v>
      </c>
      <c r="BG1255" s="187">
        <f>IF(N1255="zákl. přenesená",J1255,0)</f>
        <v>0</v>
      </c>
      <c r="BH1255" s="187">
        <f>IF(N1255="sníž. přenesená",J1255,0)</f>
        <v>0</v>
      </c>
      <c r="BI1255" s="187">
        <f>IF(N1255="nulová",J1255,0)</f>
        <v>0</v>
      </c>
      <c r="BJ1255" s="19" t="s">
        <v>80</v>
      </c>
      <c r="BK1255" s="187">
        <f>ROUND(I1255*H1255,2)</f>
        <v>0</v>
      </c>
      <c r="BL1255" s="19" t="s">
        <v>255</v>
      </c>
      <c r="BM1255" s="186" t="s">
        <v>1087</v>
      </c>
    </row>
    <row r="1256" spans="1:65" s="2" customFormat="1" ht="11.25">
      <c r="A1256" s="36"/>
      <c r="B1256" s="37"/>
      <c r="C1256" s="38"/>
      <c r="D1256" s="188" t="s">
        <v>141</v>
      </c>
      <c r="E1256" s="38"/>
      <c r="F1256" s="189" t="s">
        <v>1088</v>
      </c>
      <c r="G1256" s="38"/>
      <c r="H1256" s="38"/>
      <c r="I1256" s="190"/>
      <c r="J1256" s="38"/>
      <c r="K1256" s="38"/>
      <c r="L1256" s="41"/>
      <c r="M1256" s="191"/>
      <c r="N1256" s="192"/>
      <c r="O1256" s="66"/>
      <c r="P1256" s="66"/>
      <c r="Q1256" s="66"/>
      <c r="R1256" s="66"/>
      <c r="S1256" s="66"/>
      <c r="T1256" s="67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T1256" s="19" t="s">
        <v>141</v>
      </c>
      <c r="AU1256" s="19" t="s">
        <v>82</v>
      </c>
    </row>
    <row r="1257" spans="1:65" s="13" customFormat="1" ht="11.25">
      <c r="B1257" s="193"/>
      <c r="C1257" s="194"/>
      <c r="D1257" s="195" t="s">
        <v>143</v>
      </c>
      <c r="E1257" s="196" t="s">
        <v>19</v>
      </c>
      <c r="F1257" s="197" t="s">
        <v>334</v>
      </c>
      <c r="G1257" s="194"/>
      <c r="H1257" s="196" t="s">
        <v>19</v>
      </c>
      <c r="I1257" s="198"/>
      <c r="J1257" s="194"/>
      <c r="K1257" s="194"/>
      <c r="L1257" s="199"/>
      <c r="M1257" s="200"/>
      <c r="N1257" s="201"/>
      <c r="O1257" s="201"/>
      <c r="P1257" s="201"/>
      <c r="Q1257" s="201"/>
      <c r="R1257" s="201"/>
      <c r="S1257" s="201"/>
      <c r="T1257" s="202"/>
      <c r="AT1257" s="203" t="s">
        <v>143</v>
      </c>
      <c r="AU1257" s="203" t="s">
        <v>82</v>
      </c>
      <c r="AV1257" s="13" t="s">
        <v>80</v>
      </c>
      <c r="AW1257" s="13" t="s">
        <v>34</v>
      </c>
      <c r="AX1257" s="13" t="s">
        <v>72</v>
      </c>
      <c r="AY1257" s="203" t="s">
        <v>132</v>
      </c>
    </row>
    <row r="1258" spans="1:65" s="13" customFormat="1" ht="11.25">
      <c r="B1258" s="193"/>
      <c r="C1258" s="194"/>
      <c r="D1258" s="195" t="s">
        <v>143</v>
      </c>
      <c r="E1258" s="196" t="s">
        <v>19</v>
      </c>
      <c r="F1258" s="197" t="s">
        <v>335</v>
      </c>
      <c r="G1258" s="194"/>
      <c r="H1258" s="196" t="s">
        <v>19</v>
      </c>
      <c r="I1258" s="198"/>
      <c r="J1258" s="194"/>
      <c r="K1258" s="194"/>
      <c r="L1258" s="199"/>
      <c r="M1258" s="200"/>
      <c r="N1258" s="201"/>
      <c r="O1258" s="201"/>
      <c r="P1258" s="201"/>
      <c r="Q1258" s="201"/>
      <c r="R1258" s="201"/>
      <c r="S1258" s="201"/>
      <c r="T1258" s="202"/>
      <c r="AT1258" s="203" t="s">
        <v>143</v>
      </c>
      <c r="AU1258" s="203" t="s">
        <v>82</v>
      </c>
      <c r="AV1258" s="13" t="s">
        <v>80</v>
      </c>
      <c r="AW1258" s="13" t="s">
        <v>34</v>
      </c>
      <c r="AX1258" s="13" t="s">
        <v>72</v>
      </c>
      <c r="AY1258" s="203" t="s">
        <v>132</v>
      </c>
    </row>
    <row r="1259" spans="1:65" s="13" customFormat="1" ht="11.25">
      <c r="B1259" s="193"/>
      <c r="C1259" s="194"/>
      <c r="D1259" s="195" t="s">
        <v>143</v>
      </c>
      <c r="E1259" s="196" t="s">
        <v>19</v>
      </c>
      <c r="F1259" s="197" t="s">
        <v>826</v>
      </c>
      <c r="G1259" s="194"/>
      <c r="H1259" s="196" t="s">
        <v>19</v>
      </c>
      <c r="I1259" s="198"/>
      <c r="J1259" s="194"/>
      <c r="K1259" s="194"/>
      <c r="L1259" s="199"/>
      <c r="M1259" s="200"/>
      <c r="N1259" s="201"/>
      <c r="O1259" s="201"/>
      <c r="P1259" s="201"/>
      <c r="Q1259" s="201"/>
      <c r="R1259" s="201"/>
      <c r="S1259" s="201"/>
      <c r="T1259" s="202"/>
      <c r="AT1259" s="203" t="s">
        <v>143</v>
      </c>
      <c r="AU1259" s="203" t="s">
        <v>82</v>
      </c>
      <c r="AV1259" s="13" t="s">
        <v>80</v>
      </c>
      <c r="AW1259" s="13" t="s">
        <v>34</v>
      </c>
      <c r="AX1259" s="13" t="s">
        <v>72</v>
      </c>
      <c r="AY1259" s="203" t="s">
        <v>132</v>
      </c>
    </row>
    <row r="1260" spans="1:65" s="14" customFormat="1" ht="11.25">
      <c r="B1260" s="204"/>
      <c r="C1260" s="205"/>
      <c r="D1260" s="195" t="s">
        <v>143</v>
      </c>
      <c r="E1260" s="206" t="s">
        <v>19</v>
      </c>
      <c r="F1260" s="207" t="s">
        <v>1089</v>
      </c>
      <c r="G1260" s="205"/>
      <c r="H1260" s="208">
        <v>11.3</v>
      </c>
      <c r="I1260" s="209"/>
      <c r="J1260" s="205"/>
      <c r="K1260" s="205"/>
      <c r="L1260" s="210"/>
      <c r="M1260" s="211"/>
      <c r="N1260" s="212"/>
      <c r="O1260" s="212"/>
      <c r="P1260" s="212"/>
      <c r="Q1260" s="212"/>
      <c r="R1260" s="212"/>
      <c r="S1260" s="212"/>
      <c r="T1260" s="213"/>
      <c r="AT1260" s="214" t="s">
        <v>143</v>
      </c>
      <c r="AU1260" s="214" t="s">
        <v>82</v>
      </c>
      <c r="AV1260" s="14" t="s">
        <v>82</v>
      </c>
      <c r="AW1260" s="14" t="s">
        <v>34</v>
      </c>
      <c r="AX1260" s="14" t="s">
        <v>72</v>
      </c>
      <c r="AY1260" s="214" t="s">
        <v>132</v>
      </c>
    </row>
    <row r="1261" spans="1:65" s="15" customFormat="1" ht="11.25">
      <c r="B1261" s="215"/>
      <c r="C1261" s="216"/>
      <c r="D1261" s="195" t="s">
        <v>143</v>
      </c>
      <c r="E1261" s="217" t="s">
        <v>19</v>
      </c>
      <c r="F1261" s="218" t="s">
        <v>150</v>
      </c>
      <c r="G1261" s="216"/>
      <c r="H1261" s="219">
        <v>11.3</v>
      </c>
      <c r="I1261" s="220"/>
      <c r="J1261" s="216"/>
      <c r="K1261" s="216"/>
      <c r="L1261" s="221"/>
      <c r="M1261" s="222"/>
      <c r="N1261" s="223"/>
      <c r="O1261" s="223"/>
      <c r="P1261" s="223"/>
      <c r="Q1261" s="223"/>
      <c r="R1261" s="223"/>
      <c r="S1261" s="223"/>
      <c r="T1261" s="224"/>
      <c r="AT1261" s="225" t="s">
        <v>143</v>
      </c>
      <c r="AU1261" s="225" t="s">
        <v>82</v>
      </c>
      <c r="AV1261" s="15" t="s">
        <v>139</v>
      </c>
      <c r="AW1261" s="15" t="s">
        <v>34</v>
      </c>
      <c r="AX1261" s="15" t="s">
        <v>80</v>
      </c>
      <c r="AY1261" s="225" t="s">
        <v>132</v>
      </c>
    </row>
    <row r="1262" spans="1:65" s="2" customFormat="1" ht="21.75" customHeight="1">
      <c r="A1262" s="36"/>
      <c r="B1262" s="37"/>
      <c r="C1262" s="175" t="s">
        <v>1090</v>
      </c>
      <c r="D1262" s="175" t="s">
        <v>134</v>
      </c>
      <c r="E1262" s="176" t="s">
        <v>1091</v>
      </c>
      <c r="F1262" s="177" t="s">
        <v>1092</v>
      </c>
      <c r="G1262" s="178" t="s">
        <v>137</v>
      </c>
      <c r="H1262" s="179">
        <v>23.86</v>
      </c>
      <c r="I1262" s="180"/>
      <c r="J1262" s="181">
        <f>ROUND(I1262*H1262,2)</f>
        <v>0</v>
      </c>
      <c r="K1262" s="177" t="s">
        <v>138</v>
      </c>
      <c r="L1262" s="41"/>
      <c r="M1262" s="182" t="s">
        <v>19</v>
      </c>
      <c r="N1262" s="183" t="s">
        <v>43</v>
      </c>
      <c r="O1262" s="66"/>
      <c r="P1262" s="184">
        <f>O1262*H1262</f>
        <v>0</v>
      </c>
      <c r="Q1262" s="184">
        <v>0</v>
      </c>
      <c r="R1262" s="184">
        <f>Q1262*H1262</f>
        <v>0</v>
      </c>
      <c r="S1262" s="184">
        <v>0</v>
      </c>
      <c r="T1262" s="185">
        <f>S1262*H1262</f>
        <v>0</v>
      </c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R1262" s="186" t="s">
        <v>255</v>
      </c>
      <c r="AT1262" s="186" t="s">
        <v>134</v>
      </c>
      <c r="AU1262" s="186" t="s">
        <v>82</v>
      </c>
      <c r="AY1262" s="19" t="s">
        <v>132</v>
      </c>
      <c r="BE1262" s="187">
        <f>IF(N1262="základní",J1262,0)</f>
        <v>0</v>
      </c>
      <c r="BF1262" s="187">
        <f>IF(N1262="snížená",J1262,0)</f>
        <v>0</v>
      </c>
      <c r="BG1262" s="187">
        <f>IF(N1262="zákl. přenesená",J1262,0)</f>
        <v>0</v>
      </c>
      <c r="BH1262" s="187">
        <f>IF(N1262="sníž. přenesená",J1262,0)</f>
        <v>0</v>
      </c>
      <c r="BI1262" s="187">
        <f>IF(N1262="nulová",J1262,0)</f>
        <v>0</v>
      </c>
      <c r="BJ1262" s="19" t="s">
        <v>80</v>
      </c>
      <c r="BK1262" s="187">
        <f>ROUND(I1262*H1262,2)</f>
        <v>0</v>
      </c>
      <c r="BL1262" s="19" t="s">
        <v>255</v>
      </c>
      <c r="BM1262" s="186" t="s">
        <v>1093</v>
      </c>
    </row>
    <row r="1263" spans="1:65" s="2" customFormat="1" ht="11.25">
      <c r="A1263" s="36"/>
      <c r="B1263" s="37"/>
      <c r="C1263" s="38"/>
      <c r="D1263" s="188" t="s">
        <v>141</v>
      </c>
      <c r="E1263" s="38"/>
      <c r="F1263" s="189" t="s">
        <v>1094</v>
      </c>
      <c r="G1263" s="38"/>
      <c r="H1263" s="38"/>
      <c r="I1263" s="190"/>
      <c r="J1263" s="38"/>
      <c r="K1263" s="38"/>
      <c r="L1263" s="41"/>
      <c r="M1263" s="191"/>
      <c r="N1263" s="192"/>
      <c r="O1263" s="66"/>
      <c r="P1263" s="66"/>
      <c r="Q1263" s="66"/>
      <c r="R1263" s="66"/>
      <c r="S1263" s="66"/>
      <c r="T1263" s="67"/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T1263" s="19" t="s">
        <v>141</v>
      </c>
      <c r="AU1263" s="19" t="s">
        <v>82</v>
      </c>
    </row>
    <row r="1264" spans="1:65" s="13" customFormat="1" ht="11.25">
      <c r="B1264" s="193"/>
      <c r="C1264" s="194"/>
      <c r="D1264" s="195" t="s">
        <v>143</v>
      </c>
      <c r="E1264" s="196" t="s">
        <v>19</v>
      </c>
      <c r="F1264" s="197" t="s">
        <v>334</v>
      </c>
      <c r="G1264" s="194"/>
      <c r="H1264" s="196" t="s">
        <v>19</v>
      </c>
      <c r="I1264" s="198"/>
      <c r="J1264" s="194"/>
      <c r="K1264" s="194"/>
      <c r="L1264" s="199"/>
      <c r="M1264" s="200"/>
      <c r="N1264" s="201"/>
      <c r="O1264" s="201"/>
      <c r="P1264" s="201"/>
      <c r="Q1264" s="201"/>
      <c r="R1264" s="201"/>
      <c r="S1264" s="201"/>
      <c r="T1264" s="202"/>
      <c r="AT1264" s="203" t="s">
        <v>143</v>
      </c>
      <c r="AU1264" s="203" t="s">
        <v>82</v>
      </c>
      <c r="AV1264" s="13" t="s">
        <v>80</v>
      </c>
      <c r="AW1264" s="13" t="s">
        <v>34</v>
      </c>
      <c r="AX1264" s="13" t="s">
        <v>72</v>
      </c>
      <c r="AY1264" s="203" t="s">
        <v>132</v>
      </c>
    </row>
    <row r="1265" spans="1:65" s="13" customFormat="1" ht="11.25">
      <c r="B1265" s="193"/>
      <c r="C1265" s="194"/>
      <c r="D1265" s="195" t="s">
        <v>143</v>
      </c>
      <c r="E1265" s="196" t="s">
        <v>19</v>
      </c>
      <c r="F1265" s="197" t="s">
        <v>335</v>
      </c>
      <c r="G1265" s="194"/>
      <c r="H1265" s="196" t="s">
        <v>19</v>
      </c>
      <c r="I1265" s="198"/>
      <c r="J1265" s="194"/>
      <c r="K1265" s="194"/>
      <c r="L1265" s="199"/>
      <c r="M1265" s="200"/>
      <c r="N1265" s="201"/>
      <c r="O1265" s="201"/>
      <c r="P1265" s="201"/>
      <c r="Q1265" s="201"/>
      <c r="R1265" s="201"/>
      <c r="S1265" s="201"/>
      <c r="T1265" s="202"/>
      <c r="AT1265" s="203" t="s">
        <v>143</v>
      </c>
      <c r="AU1265" s="203" t="s">
        <v>82</v>
      </c>
      <c r="AV1265" s="13" t="s">
        <v>80</v>
      </c>
      <c r="AW1265" s="13" t="s">
        <v>34</v>
      </c>
      <c r="AX1265" s="13" t="s">
        <v>72</v>
      </c>
      <c r="AY1265" s="203" t="s">
        <v>132</v>
      </c>
    </row>
    <row r="1266" spans="1:65" s="13" customFormat="1" ht="11.25">
      <c r="B1266" s="193"/>
      <c r="C1266" s="194"/>
      <c r="D1266" s="195" t="s">
        <v>143</v>
      </c>
      <c r="E1266" s="196" t="s">
        <v>19</v>
      </c>
      <c r="F1266" s="197" t="s">
        <v>826</v>
      </c>
      <c r="G1266" s="194"/>
      <c r="H1266" s="196" t="s">
        <v>19</v>
      </c>
      <c r="I1266" s="198"/>
      <c r="J1266" s="194"/>
      <c r="K1266" s="194"/>
      <c r="L1266" s="199"/>
      <c r="M1266" s="200"/>
      <c r="N1266" s="201"/>
      <c r="O1266" s="201"/>
      <c r="P1266" s="201"/>
      <c r="Q1266" s="201"/>
      <c r="R1266" s="201"/>
      <c r="S1266" s="201"/>
      <c r="T1266" s="202"/>
      <c r="AT1266" s="203" t="s">
        <v>143</v>
      </c>
      <c r="AU1266" s="203" t="s">
        <v>82</v>
      </c>
      <c r="AV1266" s="13" t="s">
        <v>80</v>
      </c>
      <c r="AW1266" s="13" t="s">
        <v>34</v>
      </c>
      <c r="AX1266" s="13" t="s">
        <v>72</v>
      </c>
      <c r="AY1266" s="203" t="s">
        <v>132</v>
      </c>
    </row>
    <row r="1267" spans="1:65" s="14" customFormat="1" ht="11.25">
      <c r="B1267" s="204"/>
      <c r="C1267" s="205"/>
      <c r="D1267" s="195" t="s">
        <v>143</v>
      </c>
      <c r="E1267" s="206" t="s">
        <v>19</v>
      </c>
      <c r="F1267" s="207" t="s">
        <v>855</v>
      </c>
      <c r="G1267" s="205"/>
      <c r="H1267" s="208">
        <v>15.95</v>
      </c>
      <c r="I1267" s="209"/>
      <c r="J1267" s="205"/>
      <c r="K1267" s="205"/>
      <c r="L1267" s="210"/>
      <c r="M1267" s="211"/>
      <c r="N1267" s="212"/>
      <c r="O1267" s="212"/>
      <c r="P1267" s="212"/>
      <c r="Q1267" s="212"/>
      <c r="R1267" s="212"/>
      <c r="S1267" s="212"/>
      <c r="T1267" s="213"/>
      <c r="AT1267" s="214" t="s">
        <v>143</v>
      </c>
      <c r="AU1267" s="214" t="s">
        <v>82</v>
      </c>
      <c r="AV1267" s="14" t="s">
        <v>82</v>
      </c>
      <c r="AW1267" s="14" t="s">
        <v>34</v>
      </c>
      <c r="AX1267" s="14" t="s">
        <v>72</v>
      </c>
      <c r="AY1267" s="214" t="s">
        <v>132</v>
      </c>
    </row>
    <row r="1268" spans="1:65" s="13" customFormat="1" ht="11.25">
      <c r="B1268" s="193"/>
      <c r="C1268" s="194"/>
      <c r="D1268" s="195" t="s">
        <v>143</v>
      </c>
      <c r="E1268" s="196" t="s">
        <v>19</v>
      </c>
      <c r="F1268" s="197" t="s">
        <v>1077</v>
      </c>
      <c r="G1268" s="194"/>
      <c r="H1268" s="196" t="s">
        <v>19</v>
      </c>
      <c r="I1268" s="198"/>
      <c r="J1268" s="194"/>
      <c r="K1268" s="194"/>
      <c r="L1268" s="199"/>
      <c r="M1268" s="200"/>
      <c r="N1268" s="201"/>
      <c r="O1268" s="201"/>
      <c r="P1268" s="201"/>
      <c r="Q1268" s="201"/>
      <c r="R1268" s="201"/>
      <c r="S1268" s="201"/>
      <c r="T1268" s="202"/>
      <c r="AT1268" s="203" t="s">
        <v>143</v>
      </c>
      <c r="AU1268" s="203" t="s">
        <v>82</v>
      </c>
      <c r="AV1268" s="13" t="s">
        <v>80</v>
      </c>
      <c r="AW1268" s="13" t="s">
        <v>34</v>
      </c>
      <c r="AX1268" s="13" t="s">
        <v>72</v>
      </c>
      <c r="AY1268" s="203" t="s">
        <v>132</v>
      </c>
    </row>
    <row r="1269" spans="1:65" s="14" customFormat="1" ht="11.25">
      <c r="B1269" s="204"/>
      <c r="C1269" s="205"/>
      <c r="D1269" s="195" t="s">
        <v>143</v>
      </c>
      <c r="E1269" s="206" t="s">
        <v>19</v>
      </c>
      <c r="F1269" s="207" t="s">
        <v>1078</v>
      </c>
      <c r="G1269" s="205"/>
      <c r="H1269" s="208">
        <v>7.91</v>
      </c>
      <c r="I1269" s="209"/>
      <c r="J1269" s="205"/>
      <c r="K1269" s="205"/>
      <c r="L1269" s="210"/>
      <c r="M1269" s="211"/>
      <c r="N1269" s="212"/>
      <c r="O1269" s="212"/>
      <c r="P1269" s="212"/>
      <c r="Q1269" s="212"/>
      <c r="R1269" s="212"/>
      <c r="S1269" s="212"/>
      <c r="T1269" s="213"/>
      <c r="AT1269" s="214" t="s">
        <v>143</v>
      </c>
      <c r="AU1269" s="214" t="s">
        <v>82</v>
      </c>
      <c r="AV1269" s="14" t="s">
        <v>82</v>
      </c>
      <c r="AW1269" s="14" t="s">
        <v>34</v>
      </c>
      <c r="AX1269" s="14" t="s">
        <v>72</v>
      </c>
      <c r="AY1269" s="214" t="s">
        <v>132</v>
      </c>
    </row>
    <row r="1270" spans="1:65" s="15" customFormat="1" ht="11.25">
      <c r="B1270" s="215"/>
      <c r="C1270" s="216"/>
      <c r="D1270" s="195" t="s">
        <v>143</v>
      </c>
      <c r="E1270" s="217" t="s">
        <v>19</v>
      </c>
      <c r="F1270" s="218" t="s">
        <v>150</v>
      </c>
      <c r="G1270" s="216"/>
      <c r="H1270" s="219">
        <v>23.86</v>
      </c>
      <c r="I1270" s="220"/>
      <c r="J1270" s="216"/>
      <c r="K1270" s="216"/>
      <c r="L1270" s="221"/>
      <c r="M1270" s="222"/>
      <c r="N1270" s="223"/>
      <c r="O1270" s="223"/>
      <c r="P1270" s="223"/>
      <c r="Q1270" s="223"/>
      <c r="R1270" s="223"/>
      <c r="S1270" s="223"/>
      <c r="T1270" s="224"/>
      <c r="AT1270" s="225" t="s">
        <v>143</v>
      </c>
      <c r="AU1270" s="225" t="s">
        <v>82</v>
      </c>
      <c r="AV1270" s="15" t="s">
        <v>139</v>
      </c>
      <c r="AW1270" s="15" t="s">
        <v>34</v>
      </c>
      <c r="AX1270" s="15" t="s">
        <v>80</v>
      </c>
      <c r="AY1270" s="225" t="s">
        <v>132</v>
      </c>
    </row>
    <row r="1271" spans="1:65" s="2" customFormat="1" ht="16.5" customHeight="1">
      <c r="A1271" s="36"/>
      <c r="B1271" s="37"/>
      <c r="C1271" s="237" t="s">
        <v>1095</v>
      </c>
      <c r="D1271" s="237" t="s">
        <v>282</v>
      </c>
      <c r="E1271" s="238" t="s">
        <v>339</v>
      </c>
      <c r="F1271" s="239" t="s">
        <v>340</v>
      </c>
      <c r="G1271" s="240" t="s">
        <v>137</v>
      </c>
      <c r="H1271" s="241">
        <v>27.439</v>
      </c>
      <c r="I1271" s="242"/>
      <c r="J1271" s="243">
        <f>ROUND(I1271*H1271,2)</f>
        <v>0</v>
      </c>
      <c r="K1271" s="239" t="s">
        <v>138</v>
      </c>
      <c r="L1271" s="244"/>
      <c r="M1271" s="245" t="s">
        <v>19</v>
      </c>
      <c r="N1271" s="246" t="s">
        <v>43</v>
      </c>
      <c r="O1271" s="66"/>
      <c r="P1271" s="184">
        <f>O1271*H1271</f>
        <v>0</v>
      </c>
      <c r="Q1271" s="184">
        <v>1E-4</v>
      </c>
      <c r="R1271" s="184">
        <f>Q1271*H1271</f>
        <v>2.7439000000000001E-3</v>
      </c>
      <c r="S1271" s="184">
        <v>0</v>
      </c>
      <c r="T1271" s="185">
        <f>S1271*H1271</f>
        <v>0</v>
      </c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R1271" s="186" t="s">
        <v>359</v>
      </c>
      <c r="AT1271" s="186" t="s">
        <v>282</v>
      </c>
      <c r="AU1271" s="186" t="s">
        <v>82</v>
      </c>
      <c r="AY1271" s="19" t="s">
        <v>132</v>
      </c>
      <c r="BE1271" s="187">
        <f>IF(N1271="základní",J1271,0)</f>
        <v>0</v>
      </c>
      <c r="BF1271" s="187">
        <f>IF(N1271="snížená",J1271,0)</f>
        <v>0</v>
      </c>
      <c r="BG1271" s="187">
        <f>IF(N1271="zákl. přenesená",J1271,0)</f>
        <v>0</v>
      </c>
      <c r="BH1271" s="187">
        <f>IF(N1271="sníž. přenesená",J1271,0)</f>
        <v>0</v>
      </c>
      <c r="BI1271" s="187">
        <f>IF(N1271="nulová",J1271,0)</f>
        <v>0</v>
      </c>
      <c r="BJ1271" s="19" t="s">
        <v>80</v>
      </c>
      <c r="BK1271" s="187">
        <f>ROUND(I1271*H1271,2)</f>
        <v>0</v>
      </c>
      <c r="BL1271" s="19" t="s">
        <v>255</v>
      </c>
      <c r="BM1271" s="186" t="s">
        <v>1096</v>
      </c>
    </row>
    <row r="1272" spans="1:65" s="14" customFormat="1" ht="11.25">
      <c r="B1272" s="204"/>
      <c r="C1272" s="205"/>
      <c r="D1272" s="195" t="s">
        <v>143</v>
      </c>
      <c r="E1272" s="206" t="s">
        <v>19</v>
      </c>
      <c r="F1272" s="207" t="s">
        <v>1083</v>
      </c>
      <c r="G1272" s="205"/>
      <c r="H1272" s="208">
        <v>27.439</v>
      </c>
      <c r="I1272" s="209"/>
      <c r="J1272" s="205"/>
      <c r="K1272" s="205"/>
      <c r="L1272" s="210"/>
      <c r="M1272" s="211"/>
      <c r="N1272" s="212"/>
      <c r="O1272" s="212"/>
      <c r="P1272" s="212"/>
      <c r="Q1272" s="212"/>
      <c r="R1272" s="212"/>
      <c r="S1272" s="212"/>
      <c r="T1272" s="213"/>
      <c r="AT1272" s="214" t="s">
        <v>143</v>
      </c>
      <c r="AU1272" s="214" t="s">
        <v>82</v>
      </c>
      <c r="AV1272" s="14" t="s">
        <v>82</v>
      </c>
      <c r="AW1272" s="14" t="s">
        <v>34</v>
      </c>
      <c r="AX1272" s="14" t="s">
        <v>80</v>
      </c>
      <c r="AY1272" s="214" t="s">
        <v>132</v>
      </c>
    </row>
    <row r="1273" spans="1:65" s="2" customFormat="1" ht="16.5" customHeight="1">
      <c r="A1273" s="36"/>
      <c r="B1273" s="37"/>
      <c r="C1273" s="175" t="s">
        <v>1097</v>
      </c>
      <c r="D1273" s="175" t="s">
        <v>134</v>
      </c>
      <c r="E1273" s="176" t="s">
        <v>1098</v>
      </c>
      <c r="F1273" s="177" t="s">
        <v>1099</v>
      </c>
      <c r="G1273" s="178" t="s">
        <v>159</v>
      </c>
      <c r="H1273" s="179">
        <v>11.3</v>
      </c>
      <c r="I1273" s="180"/>
      <c r="J1273" s="181">
        <f>ROUND(I1273*H1273,2)</f>
        <v>0</v>
      </c>
      <c r="K1273" s="177" t="s">
        <v>138</v>
      </c>
      <c r="L1273" s="41"/>
      <c r="M1273" s="182" t="s">
        <v>19</v>
      </c>
      <c r="N1273" s="183" t="s">
        <v>43</v>
      </c>
      <c r="O1273" s="66"/>
      <c r="P1273" s="184">
        <f>O1273*H1273</f>
        <v>0</v>
      </c>
      <c r="Q1273" s="184">
        <v>3.0600000000000001E-4</v>
      </c>
      <c r="R1273" s="184">
        <f>Q1273*H1273</f>
        <v>3.4578000000000005E-3</v>
      </c>
      <c r="S1273" s="184">
        <v>0</v>
      </c>
      <c r="T1273" s="185">
        <f>S1273*H1273</f>
        <v>0</v>
      </c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R1273" s="186" t="s">
        <v>255</v>
      </c>
      <c r="AT1273" s="186" t="s">
        <v>134</v>
      </c>
      <c r="AU1273" s="186" t="s">
        <v>82</v>
      </c>
      <c r="AY1273" s="19" t="s">
        <v>132</v>
      </c>
      <c r="BE1273" s="187">
        <f>IF(N1273="základní",J1273,0)</f>
        <v>0</v>
      </c>
      <c r="BF1273" s="187">
        <f>IF(N1273="snížená",J1273,0)</f>
        <v>0</v>
      </c>
      <c r="BG1273" s="187">
        <f>IF(N1273="zákl. přenesená",J1273,0)</f>
        <v>0</v>
      </c>
      <c r="BH1273" s="187">
        <f>IF(N1273="sníž. přenesená",J1273,0)</f>
        <v>0</v>
      </c>
      <c r="BI1273" s="187">
        <f>IF(N1273="nulová",J1273,0)</f>
        <v>0</v>
      </c>
      <c r="BJ1273" s="19" t="s">
        <v>80</v>
      </c>
      <c r="BK1273" s="187">
        <f>ROUND(I1273*H1273,2)</f>
        <v>0</v>
      </c>
      <c r="BL1273" s="19" t="s">
        <v>255</v>
      </c>
      <c r="BM1273" s="186" t="s">
        <v>1100</v>
      </c>
    </row>
    <row r="1274" spans="1:65" s="2" customFormat="1" ht="11.25">
      <c r="A1274" s="36"/>
      <c r="B1274" s="37"/>
      <c r="C1274" s="38"/>
      <c r="D1274" s="188" t="s">
        <v>141</v>
      </c>
      <c r="E1274" s="38"/>
      <c r="F1274" s="189" t="s">
        <v>1101</v>
      </c>
      <c r="G1274" s="38"/>
      <c r="H1274" s="38"/>
      <c r="I1274" s="190"/>
      <c r="J1274" s="38"/>
      <c r="K1274" s="38"/>
      <c r="L1274" s="41"/>
      <c r="M1274" s="191"/>
      <c r="N1274" s="192"/>
      <c r="O1274" s="66"/>
      <c r="P1274" s="66"/>
      <c r="Q1274" s="66"/>
      <c r="R1274" s="66"/>
      <c r="S1274" s="66"/>
      <c r="T1274" s="67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T1274" s="19" t="s">
        <v>141</v>
      </c>
      <c r="AU1274" s="19" t="s">
        <v>82</v>
      </c>
    </row>
    <row r="1275" spans="1:65" s="13" customFormat="1" ht="11.25">
      <c r="B1275" s="193"/>
      <c r="C1275" s="194"/>
      <c r="D1275" s="195" t="s">
        <v>143</v>
      </c>
      <c r="E1275" s="196" t="s">
        <v>19</v>
      </c>
      <c r="F1275" s="197" t="s">
        <v>334</v>
      </c>
      <c r="G1275" s="194"/>
      <c r="H1275" s="196" t="s">
        <v>19</v>
      </c>
      <c r="I1275" s="198"/>
      <c r="J1275" s="194"/>
      <c r="K1275" s="194"/>
      <c r="L1275" s="199"/>
      <c r="M1275" s="200"/>
      <c r="N1275" s="201"/>
      <c r="O1275" s="201"/>
      <c r="P1275" s="201"/>
      <c r="Q1275" s="201"/>
      <c r="R1275" s="201"/>
      <c r="S1275" s="201"/>
      <c r="T1275" s="202"/>
      <c r="AT1275" s="203" t="s">
        <v>143</v>
      </c>
      <c r="AU1275" s="203" t="s">
        <v>82</v>
      </c>
      <c r="AV1275" s="13" t="s">
        <v>80</v>
      </c>
      <c r="AW1275" s="13" t="s">
        <v>34</v>
      </c>
      <c r="AX1275" s="13" t="s">
        <v>72</v>
      </c>
      <c r="AY1275" s="203" t="s">
        <v>132</v>
      </c>
    </row>
    <row r="1276" spans="1:65" s="13" customFormat="1" ht="11.25">
      <c r="B1276" s="193"/>
      <c r="C1276" s="194"/>
      <c r="D1276" s="195" t="s">
        <v>143</v>
      </c>
      <c r="E1276" s="196" t="s">
        <v>19</v>
      </c>
      <c r="F1276" s="197" t="s">
        <v>335</v>
      </c>
      <c r="G1276" s="194"/>
      <c r="H1276" s="196" t="s">
        <v>19</v>
      </c>
      <c r="I1276" s="198"/>
      <c r="J1276" s="194"/>
      <c r="K1276" s="194"/>
      <c r="L1276" s="199"/>
      <c r="M1276" s="200"/>
      <c r="N1276" s="201"/>
      <c r="O1276" s="201"/>
      <c r="P1276" s="201"/>
      <c r="Q1276" s="201"/>
      <c r="R1276" s="201"/>
      <c r="S1276" s="201"/>
      <c r="T1276" s="202"/>
      <c r="AT1276" s="203" t="s">
        <v>143</v>
      </c>
      <c r="AU1276" s="203" t="s">
        <v>82</v>
      </c>
      <c r="AV1276" s="13" t="s">
        <v>80</v>
      </c>
      <c r="AW1276" s="13" t="s">
        <v>34</v>
      </c>
      <c r="AX1276" s="13" t="s">
        <v>72</v>
      </c>
      <c r="AY1276" s="203" t="s">
        <v>132</v>
      </c>
    </row>
    <row r="1277" spans="1:65" s="13" customFormat="1" ht="11.25">
      <c r="B1277" s="193"/>
      <c r="C1277" s="194"/>
      <c r="D1277" s="195" t="s">
        <v>143</v>
      </c>
      <c r="E1277" s="196" t="s">
        <v>19</v>
      </c>
      <c r="F1277" s="197" t="s">
        <v>826</v>
      </c>
      <c r="G1277" s="194"/>
      <c r="H1277" s="196" t="s">
        <v>19</v>
      </c>
      <c r="I1277" s="198"/>
      <c r="J1277" s="194"/>
      <c r="K1277" s="194"/>
      <c r="L1277" s="199"/>
      <c r="M1277" s="200"/>
      <c r="N1277" s="201"/>
      <c r="O1277" s="201"/>
      <c r="P1277" s="201"/>
      <c r="Q1277" s="201"/>
      <c r="R1277" s="201"/>
      <c r="S1277" s="201"/>
      <c r="T1277" s="202"/>
      <c r="AT1277" s="203" t="s">
        <v>143</v>
      </c>
      <c r="AU1277" s="203" t="s">
        <v>82</v>
      </c>
      <c r="AV1277" s="13" t="s">
        <v>80</v>
      </c>
      <c r="AW1277" s="13" t="s">
        <v>34</v>
      </c>
      <c r="AX1277" s="13" t="s">
        <v>72</v>
      </c>
      <c r="AY1277" s="203" t="s">
        <v>132</v>
      </c>
    </row>
    <row r="1278" spans="1:65" s="14" customFormat="1" ht="11.25">
      <c r="B1278" s="204"/>
      <c r="C1278" s="205"/>
      <c r="D1278" s="195" t="s">
        <v>143</v>
      </c>
      <c r="E1278" s="206" t="s">
        <v>19</v>
      </c>
      <c r="F1278" s="207" t="s">
        <v>1089</v>
      </c>
      <c r="G1278" s="205"/>
      <c r="H1278" s="208">
        <v>11.3</v>
      </c>
      <c r="I1278" s="209"/>
      <c r="J1278" s="205"/>
      <c r="K1278" s="205"/>
      <c r="L1278" s="210"/>
      <c r="M1278" s="211"/>
      <c r="N1278" s="212"/>
      <c r="O1278" s="212"/>
      <c r="P1278" s="212"/>
      <c r="Q1278" s="212"/>
      <c r="R1278" s="212"/>
      <c r="S1278" s="212"/>
      <c r="T1278" s="213"/>
      <c r="AT1278" s="214" t="s">
        <v>143</v>
      </c>
      <c r="AU1278" s="214" t="s">
        <v>82</v>
      </c>
      <c r="AV1278" s="14" t="s">
        <v>82</v>
      </c>
      <c r="AW1278" s="14" t="s">
        <v>34</v>
      </c>
      <c r="AX1278" s="14" t="s">
        <v>72</v>
      </c>
      <c r="AY1278" s="214" t="s">
        <v>132</v>
      </c>
    </row>
    <row r="1279" spans="1:65" s="15" customFormat="1" ht="11.25">
      <c r="B1279" s="215"/>
      <c r="C1279" s="216"/>
      <c r="D1279" s="195" t="s">
        <v>143</v>
      </c>
      <c r="E1279" s="217" t="s">
        <v>19</v>
      </c>
      <c r="F1279" s="218" t="s">
        <v>150</v>
      </c>
      <c r="G1279" s="216"/>
      <c r="H1279" s="219">
        <v>11.3</v>
      </c>
      <c r="I1279" s="220"/>
      <c r="J1279" s="216"/>
      <c r="K1279" s="216"/>
      <c r="L1279" s="221"/>
      <c r="M1279" s="222"/>
      <c r="N1279" s="223"/>
      <c r="O1279" s="223"/>
      <c r="P1279" s="223"/>
      <c r="Q1279" s="223"/>
      <c r="R1279" s="223"/>
      <c r="S1279" s="223"/>
      <c r="T1279" s="224"/>
      <c r="AT1279" s="225" t="s">
        <v>143</v>
      </c>
      <c r="AU1279" s="225" t="s">
        <v>82</v>
      </c>
      <c r="AV1279" s="15" t="s">
        <v>139</v>
      </c>
      <c r="AW1279" s="15" t="s">
        <v>34</v>
      </c>
      <c r="AX1279" s="15" t="s">
        <v>80</v>
      </c>
      <c r="AY1279" s="225" t="s">
        <v>132</v>
      </c>
    </row>
    <row r="1280" spans="1:65" s="2" customFormat="1" ht="16.5" customHeight="1">
      <c r="A1280" s="36"/>
      <c r="B1280" s="37"/>
      <c r="C1280" s="237" t="s">
        <v>1102</v>
      </c>
      <c r="D1280" s="237" t="s">
        <v>282</v>
      </c>
      <c r="E1280" s="238" t="s">
        <v>1103</v>
      </c>
      <c r="F1280" s="239" t="s">
        <v>1104</v>
      </c>
      <c r="G1280" s="240" t="s">
        <v>159</v>
      </c>
      <c r="H1280" s="241">
        <v>13.56</v>
      </c>
      <c r="I1280" s="242"/>
      <c r="J1280" s="243">
        <f>ROUND(I1280*H1280,2)</f>
        <v>0</v>
      </c>
      <c r="K1280" s="239" t="s">
        <v>138</v>
      </c>
      <c r="L1280" s="244"/>
      <c r="M1280" s="245" t="s">
        <v>19</v>
      </c>
      <c r="N1280" s="246" t="s">
        <v>43</v>
      </c>
      <c r="O1280" s="66"/>
      <c r="P1280" s="184">
        <f>O1280*H1280</f>
        <v>0</v>
      </c>
      <c r="Q1280" s="184">
        <v>3.8000000000000002E-4</v>
      </c>
      <c r="R1280" s="184">
        <f>Q1280*H1280</f>
        <v>5.1528000000000008E-3</v>
      </c>
      <c r="S1280" s="184">
        <v>0</v>
      </c>
      <c r="T1280" s="185">
        <f>S1280*H1280</f>
        <v>0</v>
      </c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R1280" s="186" t="s">
        <v>359</v>
      </c>
      <c r="AT1280" s="186" t="s">
        <v>282</v>
      </c>
      <c r="AU1280" s="186" t="s">
        <v>82</v>
      </c>
      <c r="AY1280" s="19" t="s">
        <v>132</v>
      </c>
      <c r="BE1280" s="187">
        <f>IF(N1280="základní",J1280,0)</f>
        <v>0</v>
      </c>
      <c r="BF1280" s="187">
        <f>IF(N1280="snížená",J1280,0)</f>
        <v>0</v>
      </c>
      <c r="BG1280" s="187">
        <f>IF(N1280="zákl. přenesená",J1280,0)</f>
        <v>0</v>
      </c>
      <c r="BH1280" s="187">
        <f>IF(N1280="sníž. přenesená",J1280,0)</f>
        <v>0</v>
      </c>
      <c r="BI1280" s="187">
        <f>IF(N1280="nulová",J1280,0)</f>
        <v>0</v>
      </c>
      <c r="BJ1280" s="19" t="s">
        <v>80</v>
      </c>
      <c r="BK1280" s="187">
        <f>ROUND(I1280*H1280,2)</f>
        <v>0</v>
      </c>
      <c r="BL1280" s="19" t="s">
        <v>255</v>
      </c>
      <c r="BM1280" s="186" t="s">
        <v>1105</v>
      </c>
    </row>
    <row r="1281" spans="1:65" s="14" customFormat="1" ht="11.25">
      <c r="B1281" s="204"/>
      <c r="C1281" s="205"/>
      <c r="D1281" s="195" t="s">
        <v>143</v>
      </c>
      <c r="E1281" s="206" t="s">
        <v>19</v>
      </c>
      <c r="F1281" s="207" t="s">
        <v>1106</v>
      </c>
      <c r="G1281" s="205"/>
      <c r="H1281" s="208">
        <v>13.56</v>
      </c>
      <c r="I1281" s="209"/>
      <c r="J1281" s="205"/>
      <c r="K1281" s="205"/>
      <c r="L1281" s="210"/>
      <c r="M1281" s="211"/>
      <c r="N1281" s="212"/>
      <c r="O1281" s="212"/>
      <c r="P1281" s="212"/>
      <c r="Q1281" s="212"/>
      <c r="R1281" s="212"/>
      <c r="S1281" s="212"/>
      <c r="T1281" s="213"/>
      <c r="AT1281" s="214" t="s">
        <v>143</v>
      </c>
      <c r="AU1281" s="214" t="s">
        <v>82</v>
      </c>
      <c r="AV1281" s="14" t="s">
        <v>82</v>
      </c>
      <c r="AW1281" s="14" t="s">
        <v>34</v>
      </c>
      <c r="AX1281" s="14" t="s">
        <v>80</v>
      </c>
      <c r="AY1281" s="214" t="s">
        <v>132</v>
      </c>
    </row>
    <row r="1282" spans="1:65" s="2" customFormat="1" ht="24.2" customHeight="1">
      <c r="A1282" s="36"/>
      <c r="B1282" s="37"/>
      <c r="C1282" s="175" t="s">
        <v>1107</v>
      </c>
      <c r="D1282" s="175" t="s">
        <v>134</v>
      </c>
      <c r="E1282" s="176" t="s">
        <v>1108</v>
      </c>
      <c r="F1282" s="177" t="s">
        <v>1109</v>
      </c>
      <c r="G1282" s="178" t="s">
        <v>1051</v>
      </c>
      <c r="H1282" s="247"/>
      <c r="I1282" s="180"/>
      <c r="J1282" s="181">
        <f>ROUND(I1282*H1282,2)</f>
        <v>0</v>
      </c>
      <c r="K1282" s="177" t="s">
        <v>138</v>
      </c>
      <c r="L1282" s="41"/>
      <c r="M1282" s="182" t="s">
        <v>19</v>
      </c>
      <c r="N1282" s="183" t="s">
        <v>43</v>
      </c>
      <c r="O1282" s="66"/>
      <c r="P1282" s="184">
        <f>O1282*H1282</f>
        <v>0</v>
      </c>
      <c r="Q1282" s="184">
        <v>0</v>
      </c>
      <c r="R1282" s="184">
        <f>Q1282*H1282</f>
        <v>0</v>
      </c>
      <c r="S1282" s="184">
        <v>0</v>
      </c>
      <c r="T1282" s="185">
        <f>S1282*H1282</f>
        <v>0</v>
      </c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R1282" s="186" t="s">
        <v>255</v>
      </c>
      <c r="AT1282" s="186" t="s">
        <v>134</v>
      </c>
      <c r="AU1282" s="186" t="s">
        <v>82</v>
      </c>
      <c r="AY1282" s="19" t="s">
        <v>132</v>
      </c>
      <c r="BE1282" s="187">
        <f>IF(N1282="základní",J1282,0)</f>
        <v>0</v>
      </c>
      <c r="BF1282" s="187">
        <f>IF(N1282="snížená",J1282,0)</f>
        <v>0</v>
      </c>
      <c r="BG1282" s="187">
        <f>IF(N1282="zákl. přenesená",J1282,0)</f>
        <v>0</v>
      </c>
      <c r="BH1282" s="187">
        <f>IF(N1282="sníž. přenesená",J1282,0)</f>
        <v>0</v>
      </c>
      <c r="BI1282" s="187">
        <f>IF(N1282="nulová",J1282,0)</f>
        <v>0</v>
      </c>
      <c r="BJ1282" s="19" t="s">
        <v>80</v>
      </c>
      <c r="BK1282" s="187">
        <f>ROUND(I1282*H1282,2)</f>
        <v>0</v>
      </c>
      <c r="BL1282" s="19" t="s">
        <v>255</v>
      </c>
      <c r="BM1282" s="186" t="s">
        <v>1110</v>
      </c>
    </row>
    <row r="1283" spans="1:65" s="2" customFormat="1" ht="11.25">
      <c r="A1283" s="36"/>
      <c r="B1283" s="37"/>
      <c r="C1283" s="38"/>
      <c r="D1283" s="188" t="s">
        <v>141</v>
      </c>
      <c r="E1283" s="38"/>
      <c r="F1283" s="189" t="s">
        <v>1111</v>
      </c>
      <c r="G1283" s="38"/>
      <c r="H1283" s="38"/>
      <c r="I1283" s="190"/>
      <c r="J1283" s="38"/>
      <c r="K1283" s="38"/>
      <c r="L1283" s="41"/>
      <c r="M1283" s="191"/>
      <c r="N1283" s="192"/>
      <c r="O1283" s="66"/>
      <c r="P1283" s="66"/>
      <c r="Q1283" s="66"/>
      <c r="R1283" s="66"/>
      <c r="S1283" s="66"/>
      <c r="T1283" s="67"/>
      <c r="U1283" s="36"/>
      <c r="V1283" s="36"/>
      <c r="W1283" s="36"/>
      <c r="X1283" s="36"/>
      <c r="Y1283" s="36"/>
      <c r="Z1283" s="36"/>
      <c r="AA1283" s="36"/>
      <c r="AB1283" s="36"/>
      <c r="AC1283" s="36"/>
      <c r="AD1283" s="36"/>
      <c r="AE1283" s="36"/>
      <c r="AT1283" s="19" t="s">
        <v>141</v>
      </c>
      <c r="AU1283" s="19" t="s">
        <v>82</v>
      </c>
    </row>
    <row r="1284" spans="1:65" s="12" customFormat="1" ht="22.9" customHeight="1">
      <c r="B1284" s="159"/>
      <c r="C1284" s="160"/>
      <c r="D1284" s="161" t="s">
        <v>71</v>
      </c>
      <c r="E1284" s="173" t="s">
        <v>1112</v>
      </c>
      <c r="F1284" s="173" t="s">
        <v>1113</v>
      </c>
      <c r="G1284" s="160"/>
      <c r="H1284" s="160"/>
      <c r="I1284" s="163"/>
      <c r="J1284" s="174">
        <f>BK1284</f>
        <v>0</v>
      </c>
      <c r="K1284" s="160"/>
      <c r="L1284" s="165"/>
      <c r="M1284" s="166"/>
      <c r="N1284" s="167"/>
      <c r="O1284" s="167"/>
      <c r="P1284" s="168">
        <f>SUM(P1285:P1315)</f>
        <v>0</v>
      </c>
      <c r="Q1284" s="167"/>
      <c r="R1284" s="168">
        <f>SUM(R1285:R1315)</f>
        <v>6.1568499999999998E-2</v>
      </c>
      <c r="S1284" s="167"/>
      <c r="T1284" s="169">
        <f>SUM(T1285:T1315)</f>
        <v>0</v>
      </c>
      <c r="AR1284" s="170" t="s">
        <v>82</v>
      </c>
      <c r="AT1284" s="171" t="s">
        <v>71</v>
      </c>
      <c r="AU1284" s="171" t="s">
        <v>80</v>
      </c>
      <c r="AY1284" s="170" t="s">
        <v>132</v>
      </c>
      <c r="BK1284" s="172">
        <f>SUM(BK1285:BK1315)</f>
        <v>0</v>
      </c>
    </row>
    <row r="1285" spans="1:65" s="2" customFormat="1" ht="24.2" customHeight="1">
      <c r="A1285" s="36"/>
      <c r="B1285" s="37"/>
      <c r="C1285" s="175" t="s">
        <v>1114</v>
      </c>
      <c r="D1285" s="175" t="s">
        <v>134</v>
      </c>
      <c r="E1285" s="176" t="s">
        <v>1115</v>
      </c>
      <c r="F1285" s="177" t="s">
        <v>1116</v>
      </c>
      <c r="G1285" s="178" t="s">
        <v>137</v>
      </c>
      <c r="H1285" s="179">
        <v>12.5</v>
      </c>
      <c r="I1285" s="180"/>
      <c r="J1285" s="181">
        <f>ROUND(I1285*H1285,2)</f>
        <v>0</v>
      </c>
      <c r="K1285" s="177" t="s">
        <v>138</v>
      </c>
      <c r="L1285" s="41"/>
      <c r="M1285" s="182" t="s">
        <v>19</v>
      </c>
      <c r="N1285" s="183" t="s">
        <v>43</v>
      </c>
      <c r="O1285" s="66"/>
      <c r="P1285" s="184">
        <f>O1285*H1285</f>
        <v>0</v>
      </c>
      <c r="Q1285" s="184">
        <v>0</v>
      </c>
      <c r="R1285" s="184">
        <f>Q1285*H1285</f>
        <v>0</v>
      </c>
      <c r="S1285" s="184">
        <v>0</v>
      </c>
      <c r="T1285" s="185">
        <f>S1285*H1285</f>
        <v>0</v>
      </c>
      <c r="U1285" s="36"/>
      <c r="V1285" s="36"/>
      <c r="W1285" s="36"/>
      <c r="X1285" s="36"/>
      <c r="Y1285" s="36"/>
      <c r="Z1285" s="36"/>
      <c r="AA1285" s="36"/>
      <c r="AB1285" s="36"/>
      <c r="AC1285" s="36"/>
      <c r="AD1285" s="36"/>
      <c r="AE1285" s="36"/>
      <c r="AR1285" s="186" t="s">
        <v>255</v>
      </c>
      <c r="AT1285" s="186" t="s">
        <v>134</v>
      </c>
      <c r="AU1285" s="186" t="s">
        <v>82</v>
      </c>
      <c r="AY1285" s="19" t="s">
        <v>132</v>
      </c>
      <c r="BE1285" s="187">
        <f>IF(N1285="základní",J1285,0)</f>
        <v>0</v>
      </c>
      <c r="BF1285" s="187">
        <f>IF(N1285="snížená",J1285,0)</f>
        <v>0</v>
      </c>
      <c r="BG1285" s="187">
        <f>IF(N1285="zákl. přenesená",J1285,0)</f>
        <v>0</v>
      </c>
      <c r="BH1285" s="187">
        <f>IF(N1285="sníž. přenesená",J1285,0)</f>
        <v>0</v>
      </c>
      <c r="BI1285" s="187">
        <f>IF(N1285="nulová",J1285,0)</f>
        <v>0</v>
      </c>
      <c r="BJ1285" s="19" t="s">
        <v>80</v>
      </c>
      <c r="BK1285" s="187">
        <f>ROUND(I1285*H1285,2)</f>
        <v>0</v>
      </c>
      <c r="BL1285" s="19" t="s">
        <v>255</v>
      </c>
      <c r="BM1285" s="186" t="s">
        <v>1117</v>
      </c>
    </row>
    <row r="1286" spans="1:65" s="2" customFormat="1" ht="11.25">
      <c r="A1286" s="36"/>
      <c r="B1286" s="37"/>
      <c r="C1286" s="38"/>
      <c r="D1286" s="188" t="s">
        <v>141</v>
      </c>
      <c r="E1286" s="38"/>
      <c r="F1286" s="189" t="s">
        <v>1118</v>
      </c>
      <c r="G1286" s="38"/>
      <c r="H1286" s="38"/>
      <c r="I1286" s="190"/>
      <c r="J1286" s="38"/>
      <c r="K1286" s="38"/>
      <c r="L1286" s="41"/>
      <c r="M1286" s="191"/>
      <c r="N1286" s="192"/>
      <c r="O1286" s="66"/>
      <c r="P1286" s="66"/>
      <c r="Q1286" s="66"/>
      <c r="R1286" s="66"/>
      <c r="S1286" s="66"/>
      <c r="T1286" s="67"/>
      <c r="U1286" s="36"/>
      <c r="V1286" s="36"/>
      <c r="W1286" s="36"/>
      <c r="X1286" s="36"/>
      <c r="Y1286" s="36"/>
      <c r="Z1286" s="36"/>
      <c r="AA1286" s="36"/>
      <c r="AB1286" s="36"/>
      <c r="AC1286" s="36"/>
      <c r="AD1286" s="36"/>
      <c r="AE1286" s="36"/>
      <c r="AT1286" s="19" t="s">
        <v>141</v>
      </c>
      <c r="AU1286" s="19" t="s">
        <v>82</v>
      </c>
    </row>
    <row r="1287" spans="1:65" s="13" customFormat="1" ht="11.25">
      <c r="B1287" s="193"/>
      <c r="C1287" s="194"/>
      <c r="D1287" s="195" t="s">
        <v>143</v>
      </c>
      <c r="E1287" s="196" t="s">
        <v>19</v>
      </c>
      <c r="F1287" s="197" t="s">
        <v>333</v>
      </c>
      <c r="G1287" s="194"/>
      <c r="H1287" s="196" t="s">
        <v>19</v>
      </c>
      <c r="I1287" s="198"/>
      <c r="J1287" s="194"/>
      <c r="K1287" s="194"/>
      <c r="L1287" s="199"/>
      <c r="M1287" s="200"/>
      <c r="N1287" s="201"/>
      <c r="O1287" s="201"/>
      <c r="P1287" s="201"/>
      <c r="Q1287" s="201"/>
      <c r="R1287" s="201"/>
      <c r="S1287" s="201"/>
      <c r="T1287" s="202"/>
      <c r="AT1287" s="203" t="s">
        <v>143</v>
      </c>
      <c r="AU1287" s="203" t="s">
        <v>82</v>
      </c>
      <c r="AV1287" s="13" t="s">
        <v>80</v>
      </c>
      <c r="AW1287" s="13" t="s">
        <v>34</v>
      </c>
      <c r="AX1287" s="13" t="s">
        <v>72</v>
      </c>
      <c r="AY1287" s="203" t="s">
        <v>132</v>
      </c>
    </row>
    <row r="1288" spans="1:65" s="13" customFormat="1" ht="11.25">
      <c r="B1288" s="193"/>
      <c r="C1288" s="194"/>
      <c r="D1288" s="195" t="s">
        <v>143</v>
      </c>
      <c r="E1288" s="196" t="s">
        <v>19</v>
      </c>
      <c r="F1288" s="197" t="s">
        <v>335</v>
      </c>
      <c r="G1288" s="194"/>
      <c r="H1288" s="196" t="s">
        <v>19</v>
      </c>
      <c r="I1288" s="198"/>
      <c r="J1288" s="194"/>
      <c r="K1288" s="194"/>
      <c r="L1288" s="199"/>
      <c r="M1288" s="200"/>
      <c r="N1288" s="201"/>
      <c r="O1288" s="201"/>
      <c r="P1288" s="201"/>
      <c r="Q1288" s="201"/>
      <c r="R1288" s="201"/>
      <c r="S1288" s="201"/>
      <c r="T1288" s="202"/>
      <c r="AT1288" s="203" t="s">
        <v>143</v>
      </c>
      <c r="AU1288" s="203" t="s">
        <v>82</v>
      </c>
      <c r="AV1288" s="13" t="s">
        <v>80</v>
      </c>
      <c r="AW1288" s="13" t="s">
        <v>34</v>
      </c>
      <c r="AX1288" s="13" t="s">
        <v>72</v>
      </c>
      <c r="AY1288" s="203" t="s">
        <v>132</v>
      </c>
    </row>
    <row r="1289" spans="1:65" s="13" customFormat="1" ht="11.25">
      <c r="B1289" s="193"/>
      <c r="C1289" s="194"/>
      <c r="D1289" s="195" t="s">
        <v>143</v>
      </c>
      <c r="E1289" s="196" t="s">
        <v>19</v>
      </c>
      <c r="F1289" s="197" t="s">
        <v>395</v>
      </c>
      <c r="G1289" s="194"/>
      <c r="H1289" s="196" t="s">
        <v>19</v>
      </c>
      <c r="I1289" s="198"/>
      <c r="J1289" s="194"/>
      <c r="K1289" s="194"/>
      <c r="L1289" s="199"/>
      <c r="M1289" s="200"/>
      <c r="N1289" s="201"/>
      <c r="O1289" s="201"/>
      <c r="P1289" s="201"/>
      <c r="Q1289" s="201"/>
      <c r="R1289" s="201"/>
      <c r="S1289" s="201"/>
      <c r="T1289" s="202"/>
      <c r="AT1289" s="203" t="s">
        <v>143</v>
      </c>
      <c r="AU1289" s="203" t="s">
        <v>82</v>
      </c>
      <c r="AV1289" s="13" t="s">
        <v>80</v>
      </c>
      <c r="AW1289" s="13" t="s">
        <v>34</v>
      </c>
      <c r="AX1289" s="13" t="s">
        <v>72</v>
      </c>
      <c r="AY1289" s="203" t="s">
        <v>132</v>
      </c>
    </row>
    <row r="1290" spans="1:65" s="14" customFormat="1" ht="11.25">
      <c r="B1290" s="204"/>
      <c r="C1290" s="205"/>
      <c r="D1290" s="195" t="s">
        <v>143</v>
      </c>
      <c r="E1290" s="206" t="s">
        <v>19</v>
      </c>
      <c r="F1290" s="207" t="s">
        <v>847</v>
      </c>
      <c r="G1290" s="205"/>
      <c r="H1290" s="208">
        <v>3.75</v>
      </c>
      <c r="I1290" s="209"/>
      <c r="J1290" s="205"/>
      <c r="K1290" s="205"/>
      <c r="L1290" s="210"/>
      <c r="M1290" s="211"/>
      <c r="N1290" s="212"/>
      <c r="O1290" s="212"/>
      <c r="P1290" s="212"/>
      <c r="Q1290" s="212"/>
      <c r="R1290" s="212"/>
      <c r="S1290" s="212"/>
      <c r="T1290" s="213"/>
      <c r="AT1290" s="214" t="s">
        <v>143</v>
      </c>
      <c r="AU1290" s="214" t="s">
        <v>82</v>
      </c>
      <c r="AV1290" s="14" t="s">
        <v>82</v>
      </c>
      <c r="AW1290" s="14" t="s">
        <v>34</v>
      </c>
      <c r="AX1290" s="14" t="s">
        <v>72</v>
      </c>
      <c r="AY1290" s="214" t="s">
        <v>132</v>
      </c>
    </row>
    <row r="1291" spans="1:65" s="14" customFormat="1" ht="11.25">
      <c r="B1291" s="204"/>
      <c r="C1291" s="205"/>
      <c r="D1291" s="195" t="s">
        <v>143</v>
      </c>
      <c r="E1291" s="206" t="s">
        <v>19</v>
      </c>
      <c r="F1291" s="207" t="s">
        <v>848</v>
      </c>
      <c r="G1291" s="205"/>
      <c r="H1291" s="208">
        <v>8.75</v>
      </c>
      <c r="I1291" s="209"/>
      <c r="J1291" s="205"/>
      <c r="K1291" s="205"/>
      <c r="L1291" s="210"/>
      <c r="M1291" s="211"/>
      <c r="N1291" s="212"/>
      <c r="O1291" s="212"/>
      <c r="P1291" s="212"/>
      <c r="Q1291" s="212"/>
      <c r="R1291" s="212"/>
      <c r="S1291" s="212"/>
      <c r="T1291" s="213"/>
      <c r="AT1291" s="214" t="s">
        <v>143</v>
      </c>
      <c r="AU1291" s="214" t="s">
        <v>82</v>
      </c>
      <c r="AV1291" s="14" t="s">
        <v>82</v>
      </c>
      <c r="AW1291" s="14" t="s">
        <v>34</v>
      </c>
      <c r="AX1291" s="14" t="s">
        <v>72</v>
      </c>
      <c r="AY1291" s="214" t="s">
        <v>132</v>
      </c>
    </row>
    <row r="1292" spans="1:65" s="15" customFormat="1" ht="11.25">
      <c r="B1292" s="215"/>
      <c r="C1292" s="216"/>
      <c r="D1292" s="195" t="s">
        <v>143</v>
      </c>
      <c r="E1292" s="217" t="s">
        <v>19</v>
      </c>
      <c r="F1292" s="218" t="s">
        <v>150</v>
      </c>
      <c r="G1292" s="216"/>
      <c r="H1292" s="219">
        <v>12.5</v>
      </c>
      <c r="I1292" s="220"/>
      <c r="J1292" s="216"/>
      <c r="K1292" s="216"/>
      <c r="L1292" s="221"/>
      <c r="M1292" s="222"/>
      <c r="N1292" s="223"/>
      <c r="O1292" s="223"/>
      <c r="P1292" s="223"/>
      <c r="Q1292" s="223"/>
      <c r="R1292" s="223"/>
      <c r="S1292" s="223"/>
      <c r="T1292" s="224"/>
      <c r="AT1292" s="225" t="s">
        <v>143</v>
      </c>
      <c r="AU1292" s="225" t="s">
        <v>82</v>
      </c>
      <c r="AV1292" s="15" t="s">
        <v>139</v>
      </c>
      <c r="AW1292" s="15" t="s">
        <v>34</v>
      </c>
      <c r="AX1292" s="15" t="s">
        <v>80</v>
      </c>
      <c r="AY1292" s="225" t="s">
        <v>132</v>
      </c>
    </row>
    <row r="1293" spans="1:65" s="2" customFormat="1" ht="16.5" customHeight="1">
      <c r="A1293" s="36"/>
      <c r="B1293" s="37"/>
      <c r="C1293" s="237" t="s">
        <v>1119</v>
      </c>
      <c r="D1293" s="237" t="s">
        <v>282</v>
      </c>
      <c r="E1293" s="238" t="s">
        <v>1120</v>
      </c>
      <c r="F1293" s="239" t="s">
        <v>1121</v>
      </c>
      <c r="G1293" s="240" t="s">
        <v>137</v>
      </c>
      <c r="H1293" s="241">
        <v>27.5</v>
      </c>
      <c r="I1293" s="242"/>
      <c r="J1293" s="243">
        <f>ROUND(I1293*H1293,2)</f>
        <v>0</v>
      </c>
      <c r="K1293" s="239" t="s">
        <v>138</v>
      </c>
      <c r="L1293" s="244"/>
      <c r="M1293" s="245" t="s">
        <v>19</v>
      </c>
      <c r="N1293" s="246" t="s">
        <v>43</v>
      </c>
      <c r="O1293" s="66"/>
      <c r="P1293" s="184">
        <f>O1293*H1293</f>
        <v>0</v>
      </c>
      <c r="Q1293" s="184">
        <v>1.1999999999999999E-3</v>
      </c>
      <c r="R1293" s="184">
        <f>Q1293*H1293</f>
        <v>3.2999999999999995E-2</v>
      </c>
      <c r="S1293" s="184">
        <v>0</v>
      </c>
      <c r="T1293" s="185">
        <f>S1293*H1293</f>
        <v>0</v>
      </c>
      <c r="U1293" s="36"/>
      <c r="V1293" s="36"/>
      <c r="W1293" s="36"/>
      <c r="X1293" s="36"/>
      <c r="Y1293" s="36"/>
      <c r="Z1293" s="36"/>
      <c r="AA1293" s="36"/>
      <c r="AB1293" s="36"/>
      <c r="AC1293" s="36"/>
      <c r="AD1293" s="36"/>
      <c r="AE1293" s="36"/>
      <c r="AR1293" s="186" t="s">
        <v>359</v>
      </c>
      <c r="AT1293" s="186" t="s">
        <v>282</v>
      </c>
      <c r="AU1293" s="186" t="s">
        <v>82</v>
      </c>
      <c r="AY1293" s="19" t="s">
        <v>132</v>
      </c>
      <c r="BE1293" s="187">
        <f>IF(N1293="základní",J1293,0)</f>
        <v>0</v>
      </c>
      <c r="BF1293" s="187">
        <f>IF(N1293="snížená",J1293,0)</f>
        <v>0</v>
      </c>
      <c r="BG1293" s="187">
        <f>IF(N1293="zákl. přenesená",J1293,0)</f>
        <v>0</v>
      </c>
      <c r="BH1293" s="187">
        <f>IF(N1293="sníž. přenesená",J1293,0)</f>
        <v>0</v>
      </c>
      <c r="BI1293" s="187">
        <f>IF(N1293="nulová",J1293,0)</f>
        <v>0</v>
      </c>
      <c r="BJ1293" s="19" t="s">
        <v>80</v>
      </c>
      <c r="BK1293" s="187">
        <f>ROUND(I1293*H1293,2)</f>
        <v>0</v>
      </c>
      <c r="BL1293" s="19" t="s">
        <v>255</v>
      </c>
      <c r="BM1293" s="186" t="s">
        <v>1122</v>
      </c>
    </row>
    <row r="1294" spans="1:65" s="14" customFormat="1" ht="11.25">
      <c r="B1294" s="204"/>
      <c r="C1294" s="205"/>
      <c r="D1294" s="195" t="s">
        <v>143</v>
      </c>
      <c r="E1294" s="206" t="s">
        <v>19</v>
      </c>
      <c r="F1294" s="207" t="s">
        <v>1123</v>
      </c>
      <c r="G1294" s="205"/>
      <c r="H1294" s="208">
        <v>27.5</v>
      </c>
      <c r="I1294" s="209"/>
      <c r="J1294" s="205"/>
      <c r="K1294" s="205"/>
      <c r="L1294" s="210"/>
      <c r="M1294" s="211"/>
      <c r="N1294" s="212"/>
      <c r="O1294" s="212"/>
      <c r="P1294" s="212"/>
      <c r="Q1294" s="212"/>
      <c r="R1294" s="212"/>
      <c r="S1294" s="212"/>
      <c r="T1294" s="213"/>
      <c r="AT1294" s="214" t="s">
        <v>143</v>
      </c>
      <c r="AU1294" s="214" t="s">
        <v>82</v>
      </c>
      <c r="AV1294" s="14" t="s">
        <v>82</v>
      </c>
      <c r="AW1294" s="14" t="s">
        <v>34</v>
      </c>
      <c r="AX1294" s="14" t="s">
        <v>80</v>
      </c>
      <c r="AY1294" s="214" t="s">
        <v>132</v>
      </c>
    </row>
    <row r="1295" spans="1:65" s="2" customFormat="1" ht="24.2" customHeight="1">
      <c r="A1295" s="36"/>
      <c r="B1295" s="37"/>
      <c r="C1295" s="175" t="s">
        <v>1124</v>
      </c>
      <c r="D1295" s="175" t="s">
        <v>134</v>
      </c>
      <c r="E1295" s="176" t="s">
        <v>1125</v>
      </c>
      <c r="F1295" s="177" t="s">
        <v>1126</v>
      </c>
      <c r="G1295" s="178" t="s">
        <v>137</v>
      </c>
      <c r="H1295" s="179">
        <v>3.36</v>
      </c>
      <c r="I1295" s="180"/>
      <c r="J1295" s="181">
        <f>ROUND(I1295*H1295,2)</f>
        <v>0</v>
      </c>
      <c r="K1295" s="177" t="s">
        <v>138</v>
      </c>
      <c r="L1295" s="41"/>
      <c r="M1295" s="182" t="s">
        <v>19</v>
      </c>
      <c r="N1295" s="183" t="s">
        <v>43</v>
      </c>
      <c r="O1295" s="66"/>
      <c r="P1295" s="184">
        <f>O1295*H1295</f>
        <v>0</v>
      </c>
      <c r="Q1295" s="184">
        <v>6.0000000000000001E-3</v>
      </c>
      <c r="R1295" s="184">
        <f>Q1295*H1295</f>
        <v>2.0160000000000001E-2</v>
      </c>
      <c r="S1295" s="184">
        <v>0</v>
      </c>
      <c r="T1295" s="185">
        <f>S1295*H1295</f>
        <v>0</v>
      </c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R1295" s="186" t="s">
        <v>255</v>
      </c>
      <c r="AT1295" s="186" t="s">
        <v>134</v>
      </c>
      <c r="AU1295" s="186" t="s">
        <v>82</v>
      </c>
      <c r="AY1295" s="19" t="s">
        <v>132</v>
      </c>
      <c r="BE1295" s="187">
        <f>IF(N1295="základní",J1295,0)</f>
        <v>0</v>
      </c>
      <c r="BF1295" s="187">
        <f>IF(N1295="snížená",J1295,0)</f>
        <v>0</v>
      </c>
      <c r="BG1295" s="187">
        <f>IF(N1295="zákl. přenesená",J1295,0)</f>
        <v>0</v>
      </c>
      <c r="BH1295" s="187">
        <f>IF(N1295="sníž. přenesená",J1295,0)</f>
        <v>0</v>
      </c>
      <c r="BI1295" s="187">
        <f>IF(N1295="nulová",J1295,0)</f>
        <v>0</v>
      </c>
      <c r="BJ1295" s="19" t="s">
        <v>80</v>
      </c>
      <c r="BK1295" s="187">
        <f>ROUND(I1295*H1295,2)</f>
        <v>0</v>
      </c>
      <c r="BL1295" s="19" t="s">
        <v>255</v>
      </c>
      <c r="BM1295" s="186" t="s">
        <v>1127</v>
      </c>
    </row>
    <row r="1296" spans="1:65" s="2" customFormat="1" ht="11.25">
      <c r="A1296" s="36"/>
      <c r="B1296" s="37"/>
      <c r="C1296" s="38"/>
      <c r="D1296" s="188" t="s">
        <v>141</v>
      </c>
      <c r="E1296" s="38"/>
      <c r="F1296" s="189" t="s">
        <v>1128</v>
      </c>
      <c r="G1296" s="38"/>
      <c r="H1296" s="38"/>
      <c r="I1296" s="190"/>
      <c r="J1296" s="38"/>
      <c r="K1296" s="38"/>
      <c r="L1296" s="41"/>
      <c r="M1296" s="191"/>
      <c r="N1296" s="192"/>
      <c r="O1296" s="66"/>
      <c r="P1296" s="66"/>
      <c r="Q1296" s="66"/>
      <c r="R1296" s="66"/>
      <c r="S1296" s="66"/>
      <c r="T1296" s="67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T1296" s="19" t="s">
        <v>141</v>
      </c>
      <c r="AU1296" s="19" t="s">
        <v>82</v>
      </c>
    </row>
    <row r="1297" spans="1:65" s="13" customFormat="1" ht="11.25">
      <c r="B1297" s="193"/>
      <c r="C1297" s="194"/>
      <c r="D1297" s="195" t="s">
        <v>143</v>
      </c>
      <c r="E1297" s="196" t="s">
        <v>19</v>
      </c>
      <c r="F1297" s="197" t="s">
        <v>334</v>
      </c>
      <c r="G1297" s="194"/>
      <c r="H1297" s="196" t="s">
        <v>19</v>
      </c>
      <c r="I1297" s="198"/>
      <c r="J1297" s="194"/>
      <c r="K1297" s="194"/>
      <c r="L1297" s="199"/>
      <c r="M1297" s="200"/>
      <c r="N1297" s="201"/>
      <c r="O1297" s="201"/>
      <c r="P1297" s="201"/>
      <c r="Q1297" s="201"/>
      <c r="R1297" s="201"/>
      <c r="S1297" s="201"/>
      <c r="T1297" s="202"/>
      <c r="AT1297" s="203" t="s">
        <v>143</v>
      </c>
      <c r="AU1297" s="203" t="s">
        <v>82</v>
      </c>
      <c r="AV1297" s="13" t="s">
        <v>80</v>
      </c>
      <c r="AW1297" s="13" t="s">
        <v>34</v>
      </c>
      <c r="AX1297" s="13" t="s">
        <v>72</v>
      </c>
      <c r="AY1297" s="203" t="s">
        <v>132</v>
      </c>
    </row>
    <row r="1298" spans="1:65" s="13" customFormat="1" ht="11.25">
      <c r="B1298" s="193"/>
      <c r="C1298" s="194"/>
      <c r="D1298" s="195" t="s">
        <v>143</v>
      </c>
      <c r="E1298" s="196" t="s">
        <v>19</v>
      </c>
      <c r="F1298" s="197" t="s">
        <v>335</v>
      </c>
      <c r="G1298" s="194"/>
      <c r="H1298" s="196" t="s">
        <v>19</v>
      </c>
      <c r="I1298" s="198"/>
      <c r="J1298" s="194"/>
      <c r="K1298" s="194"/>
      <c r="L1298" s="199"/>
      <c r="M1298" s="200"/>
      <c r="N1298" s="201"/>
      <c r="O1298" s="201"/>
      <c r="P1298" s="201"/>
      <c r="Q1298" s="201"/>
      <c r="R1298" s="201"/>
      <c r="S1298" s="201"/>
      <c r="T1298" s="202"/>
      <c r="AT1298" s="203" t="s">
        <v>143</v>
      </c>
      <c r="AU1298" s="203" t="s">
        <v>82</v>
      </c>
      <c r="AV1298" s="13" t="s">
        <v>80</v>
      </c>
      <c r="AW1298" s="13" t="s">
        <v>34</v>
      </c>
      <c r="AX1298" s="13" t="s">
        <v>72</v>
      </c>
      <c r="AY1298" s="203" t="s">
        <v>132</v>
      </c>
    </row>
    <row r="1299" spans="1:65" s="13" customFormat="1" ht="11.25">
      <c r="B1299" s="193"/>
      <c r="C1299" s="194"/>
      <c r="D1299" s="195" t="s">
        <v>143</v>
      </c>
      <c r="E1299" s="196" t="s">
        <v>19</v>
      </c>
      <c r="F1299" s="197" t="s">
        <v>1129</v>
      </c>
      <c r="G1299" s="194"/>
      <c r="H1299" s="196" t="s">
        <v>19</v>
      </c>
      <c r="I1299" s="198"/>
      <c r="J1299" s="194"/>
      <c r="K1299" s="194"/>
      <c r="L1299" s="199"/>
      <c r="M1299" s="200"/>
      <c r="N1299" s="201"/>
      <c r="O1299" s="201"/>
      <c r="P1299" s="201"/>
      <c r="Q1299" s="201"/>
      <c r="R1299" s="201"/>
      <c r="S1299" s="201"/>
      <c r="T1299" s="202"/>
      <c r="AT1299" s="203" t="s">
        <v>143</v>
      </c>
      <c r="AU1299" s="203" t="s">
        <v>82</v>
      </c>
      <c r="AV1299" s="13" t="s">
        <v>80</v>
      </c>
      <c r="AW1299" s="13" t="s">
        <v>34</v>
      </c>
      <c r="AX1299" s="13" t="s">
        <v>72</v>
      </c>
      <c r="AY1299" s="203" t="s">
        <v>132</v>
      </c>
    </row>
    <row r="1300" spans="1:65" s="14" customFormat="1" ht="11.25">
      <c r="B1300" s="204"/>
      <c r="C1300" s="205"/>
      <c r="D1300" s="195" t="s">
        <v>143</v>
      </c>
      <c r="E1300" s="206" t="s">
        <v>19</v>
      </c>
      <c r="F1300" s="207" t="s">
        <v>1130</v>
      </c>
      <c r="G1300" s="205"/>
      <c r="H1300" s="208">
        <v>3.36</v>
      </c>
      <c r="I1300" s="209"/>
      <c r="J1300" s="205"/>
      <c r="K1300" s="205"/>
      <c r="L1300" s="210"/>
      <c r="M1300" s="211"/>
      <c r="N1300" s="212"/>
      <c r="O1300" s="212"/>
      <c r="P1300" s="212"/>
      <c r="Q1300" s="212"/>
      <c r="R1300" s="212"/>
      <c r="S1300" s="212"/>
      <c r="T1300" s="213"/>
      <c r="AT1300" s="214" t="s">
        <v>143</v>
      </c>
      <c r="AU1300" s="214" t="s">
        <v>82</v>
      </c>
      <c r="AV1300" s="14" t="s">
        <v>82</v>
      </c>
      <c r="AW1300" s="14" t="s">
        <v>34</v>
      </c>
      <c r="AX1300" s="14" t="s">
        <v>72</v>
      </c>
      <c r="AY1300" s="214" t="s">
        <v>132</v>
      </c>
    </row>
    <row r="1301" spans="1:65" s="15" customFormat="1" ht="11.25">
      <c r="B1301" s="215"/>
      <c r="C1301" s="216"/>
      <c r="D1301" s="195" t="s">
        <v>143</v>
      </c>
      <c r="E1301" s="217" t="s">
        <v>19</v>
      </c>
      <c r="F1301" s="218" t="s">
        <v>150</v>
      </c>
      <c r="G1301" s="216"/>
      <c r="H1301" s="219">
        <v>3.36</v>
      </c>
      <c r="I1301" s="220"/>
      <c r="J1301" s="216"/>
      <c r="K1301" s="216"/>
      <c r="L1301" s="221"/>
      <c r="M1301" s="222"/>
      <c r="N1301" s="223"/>
      <c r="O1301" s="223"/>
      <c r="P1301" s="223"/>
      <c r="Q1301" s="223"/>
      <c r="R1301" s="223"/>
      <c r="S1301" s="223"/>
      <c r="T1301" s="224"/>
      <c r="AT1301" s="225" t="s">
        <v>143</v>
      </c>
      <c r="AU1301" s="225" t="s">
        <v>82</v>
      </c>
      <c r="AV1301" s="15" t="s">
        <v>139</v>
      </c>
      <c r="AW1301" s="15" t="s">
        <v>34</v>
      </c>
      <c r="AX1301" s="15" t="s">
        <v>80</v>
      </c>
      <c r="AY1301" s="225" t="s">
        <v>132</v>
      </c>
    </row>
    <row r="1302" spans="1:65" s="2" customFormat="1" ht="16.5" customHeight="1">
      <c r="A1302" s="36"/>
      <c r="B1302" s="37"/>
      <c r="C1302" s="237" t="s">
        <v>1131</v>
      </c>
      <c r="D1302" s="237" t="s">
        <v>282</v>
      </c>
      <c r="E1302" s="238" t="s">
        <v>1132</v>
      </c>
      <c r="F1302" s="239" t="s">
        <v>1133</v>
      </c>
      <c r="G1302" s="240" t="s">
        <v>137</v>
      </c>
      <c r="H1302" s="241">
        <v>3.8639999999999999</v>
      </c>
      <c r="I1302" s="242"/>
      <c r="J1302" s="243">
        <f>ROUND(I1302*H1302,2)</f>
        <v>0</v>
      </c>
      <c r="K1302" s="239" t="s">
        <v>138</v>
      </c>
      <c r="L1302" s="244"/>
      <c r="M1302" s="245" t="s">
        <v>19</v>
      </c>
      <c r="N1302" s="246" t="s">
        <v>43</v>
      </c>
      <c r="O1302" s="66"/>
      <c r="P1302" s="184">
        <f>O1302*H1302</f>
        <v>0</v>
      </c>
      <c r="Q1302" s="184">
        <v>1.5E-3</v>
      </c>
      <c r="R1302" s="184">
        <f>Q1302*H1302</f>
        <v>5.7959999999999999E-3</v>
      </c>
      <c r="S1302" s="184">
        <v>0</v>
      </c>
      <c r="T1302" s="185">
        <f>S1302*H1302</f>
        <v>0</v>
      </c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R1302" s="186" t="s">
        <v>359</v>
      </c>
      <c r="AT1302" s="186" t="s">
        <v>282</v>
      </c>
      <c r="AU1302" s="186" t="s">
        <v>82</v>
      </c>
      <c r="AY1302" s="19" t="s">
        <v>132</v>
      </c>
      <c r="BE1302" s="187">
        <f>IF(N1302="základní",J1302,0)</f>
        <v>0</v>
      </c>
      <c r="BF1302" s="187">
        <f>IF(N1302="snížená",J1302,0)</f>
        <v>0</v>
      </c>
      <c r="BG1302" s="187">
        <f>IF(N1302="zákl. přenesená",J1302,0)</f>
        <v>0</v>
      </c>
      <c r="BH1302" s="187">
        <f>IF(N1302="sníž. přenesená",J1302,0)</f>
        <v>0</v>
      </c>
      <c r="BI1302" s="187">
        <f>IF(N1302="nulová",J1302,0)</f>
        <v>0</v>
      </c>
      <c r="BJ1302" s="19" t="s">
        <v>80</v>
      </c>
      <c r="BK1302" s="187">
        <f>ROUND(I1302*H1302,2)</f>
        <v>0</v>
      </c>
      <c r="BL1302" s="19" t="s">
        <v>255</v>
      </c>
      <c r="BM1302" s="186" t="s">
        <v>1134</v>
      </c>
    </row>
    <row r="1303" spans="1:65" s="14" customFormat="1" ht="11.25">
      <c r="B1303" s="204"/>
      <c r="C1303" s="205"/>
      <c r="D1303" s="195" t="s">
        <v>143</v>
      </c>
      <c r="E1303" s="206" t="s">
        <v>19</v>
      </c>
      <c r="F1303" s="207" t="s">
        <v>1135</v>
      </c>
      <c r="G1303" s="205"/>
      <c r="H1303" s="208">
        <v>3.8639999999999999</v>
      </c>
      <c r="I1303" s="209"/>
      <c r="J1303" s="205"/>
      <c r="K1303" s="205"/>
      <c r="L1303" s="210"/>
      <c r="M1303" s="211"/>
      <c r="N1303" s="212"/>
      <c r="O1303" s="212"/>
      <c r="P1303" s="212"/>
      <c r="Q1303" s="212"/>
      <c r="R1303" s="212"/>
      <c r="S1303" s="212"/>
      <c r="T1303" s="213"/>
      <c r="AT1303" s="214" t="s">
        <v>143</v>
      </c>
      <c r="AU1303" s="214" t="s">
        <v>82</v>
      </c>
      <c r="AV1303" s="14" t="s">
        <v>82</v>
      </c>
      <c r="AW1303" s="14" t="s">
        <v>34</v>
      </c>
      <c r="AX1303" s="14" t="s">
        <v>80</v>
      </c>
      <c r="AY1303" s="214" t="s">
        <v>132</v>
      </c>
    </row>
    <row r="1304" spans="1:65" s="2" customFormat="1" ht="24.2" customHeight="1">
      <c r="A1304" s="36"/>
      <c r="B1304" s="37"/>
      <c r="C1304" s="175" t="s">
        <v>1136</v>
      </c>
      <c r="D1304" s="175" t="s">
        <v>134</v>
      </c>
      <c r="E1304" s="176" t="s">
        <v>1137</v>
      </c>
      <c r="F1304" s="177" t="s">
        <v>1138</v>
      </c>
      <c r="G1304" s="178" t="s">
        <v>137</v>
      </c>
      <c r="H1304" s="179">
        <v>12.5</v>
      </c>
      <c r="I1304" s="180"/>
      <c r="J1304" s="181">
        <f>ROUND(I1304*H1304,2)</f>
        <v>0</v>
      </c>
      <c r="K1304" s="177" t="s">
        <v>138</v>
      </c>
      <c r="L1304" s="41"/>
      <c r="M1304" s="182" t="s">
        <v>19</v>
      </c>
      <c r="N1304" s="183" t="s">
        <v>43</v>
      </c>
      <c r="O1304" s="66"/>
      <c r="P1304" s="184">
        <f>O1304*H1304</f>
        <v>0</v>
      </c>
      <c r="Q1304" s="184">
        <v>0</v>
      </c>
      <c r="R1304" s="184">
        <f>Q1304*H1304</f>
        <v>0</v>
      </c>
      <c r="S1304" s="184">
        <v>0</v>
      </c>
      <c r="T1304" s="185">
        <f>S1304*H1304</f>
        <v>0</v>
      </c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R1304" s="186" t="s">
        <v>255</v>
      </c>
      <c r="AT1304" s="186" t="s">
        <v>134</v>
      </c>
      <c r="AU1304" s="186" t="s">
        <v>82</v>
      </c>
      <c r="AY1304" s="19" t="s">
        <v>132</v>
      </c>
      <c r="BE1304" s="187">
        <f>IF(N1304="základní",J1304,0)</f>
        <v>0</v>
      </c>
      <c r="BF1304" s="187">
        <f>IF(N1304="snížená",J1304,0)</f>
        <v>0</v>
      </c>
      <c r="BG1304" s="187">
        <f>IF(N1304="zákl. přenesená",J1304,0)</f>
        <v>0</v>
      </c>
      <c r="BH1304" s="187">
        <f>IF(N1304="sníž. přenesená",J1304,0)</f>
        <v>0</v>
      </c>
      <c r="BI1304" s="187">
        <f>IF(N1304="nulová",J1304,0)</f>
        <v>0</v>
      </c>
      <c r="BJ1304" s="19" t="s">
        <v>80</v>
      </c>
      <c r="BK1304" s="187">
        <f>ROUND(I1304*H1304,2)</f>
        <v>0</v>
      </c>
      <c r="BL1304" s="19" t="s">
        <v>255</v>
      </c>
      <c r="BM1304" s="186" t="s">
        <v>1139</v>
      </c>
    </row>
    <row r="1305" spans="1:65" s="2" customFormat="1" ht="11.25">
      <c r="A1305" s="36"/>
      <c r="B1305" s="37"/>
      <c r="C1305" s="38"/>
      <c r="D1305" s="188" t="s">
        <v>141</v>
      </c>
      <c r="E1305" s="38"/>
      <c r="F1305" s="189" t="s">
        <v>1140</v>
      </c>
      <c r="G1305" s="38"/>
      <c r="H1305" s="38"/>
      <c r="I1305" s="190"/>
      <c r="J1305" s="38"/>
      <c r="K1305" s="38"/>
      <c r="L1305" s="41"/>
      <c r="M1305" s="191"/>
      <c r="N1305" s="192"/>
      <c r="O1305" s="66"/>
      <c r="P1305" s="66"/>
      <c r="Q1305" s="66"/>
      <c r="R1305" s="66"/>
      <c r="S1305" s="66"/>
      <c r="T1305" s="67"/>
      <c r="U1305" s="36"/>
      <c r="V1305" s="36"/>
      <c r="W1305" s="36"/>
      <c r="X1305" s="36"/>
      <c r="Y1305" s="36"/>
      <c r="Z1305" s="36"/>
      <c r="AA1305" s="36"/>
      <c r="AB1305" s="36"/>
      <c r="AC1305" s="36"/>
      <c r="AD1305" s="36"/>
      <c r="AE1305" s="36"/>
      <c r="AT1305" s="19" t="s">
        <v>141</v>
      </c>
      <c r="AU1305" s="19" t="s">
        <v>82</v>
      </c>
    </row>
    <row r="1306" spans="1:65" s="13" customFormat="1" ht="11.25">
      <c r="B1306" s="193"/>
      <c r="C1306" s="194"/>
      <c r="D1306" s="195" t="s">
        <v>143</v>
      </c>
      <c r="E1306" s="196" t="s">
        <v>19</v>
      </c>
      <c r="F1306" s="197" t="s">
        <v>333</v>
      </c>
      <c r="G1306" s="194"/>
      <c r="H1306" s="196" t="s">
        <v>19</v>
      </c>
      <c r="I1306" s="198"/>
      <c r="J1306" s="194"/>
      <c r="K1306" s="194"/>
      <c r="L1306" s="199"/>
      <c r="M1306" s="200"/>
      <c r="N1306" s="201"/>
      <c r="O1306" s="201"/>
      <c r="P1306" s="201"/>
      <c r="Q1306" s="201"/>
      <c r="R1306" s="201"/>
      <c r="S1306" s="201"/>
      <c r="T1306" s="202"/>
      <c r="AT1306" s="203" t="s">
        <v>143</v>
      </c>
      <c r="AU1306" s="203" t="s">
        <v>82</v>
      </c>
      <c r="AV1306" s="13" t="s">
        <v>80</v>
      </c>
      <c r="AW1306" s="13" t="s">
        <v>34</v>
      </c>
      <c r="AX1306" s="13" t="s">
        <v>72</v>
      </c>
      <c r="AY1306" s="203" t="s">
        <v>132</v>
      </c>
    </row>
    <row r="1307" spans="1:65" s="13" customFormat="1" ht="11.25">
      <c r="B1307" s="193"/>
      <c r="C1307" s="194"/>
      <c r="D1307" s="195" t="s">
        <v>143</v>
      </c>
      <c r="E1307" s="196" t="s">
        <v>19</v>
      </c>
      <c r="F1307" s="197" t="s">
        <v>335</v>
      </c>
      <c r="G1307" s="194"/>
      <c r="H1307" s="196" t="s">
        <v>19</v>
      </c>
      <c r="I1307" s="198"/>
      <c r="J1307" s="194"/>
      <c r="K1307" s="194"/>
      <c r="L1307" s="199"/>
      <c r="M1307" s="200"/>
      <c r="N1307" s="201"/>
      <c r="O1307" s="201"/>
      <c r="P1307" s="201"/>
      <c r="Q1307" s="201"/>
      <c r="R1307" s="201"/>
      <c r="S1307" s="201"/>
      <c r="T1307" s="202"/>
      <c r="AT1307" s="203" t="s">
        <v>143</v>
      </c>
      <c r="AU1307" s="203" t="s">
        <v>82</v>
      </c>
      <c r="AV1307" s="13" t="s">
        <v>80</v>
      </c>
      <c r="AW1307" s="13" t="s">
        <v>34</v>
      </c>
      <c r="AX1307" s="13" t="s">
        <v>72</v>
      </c>
      <c r="AY1307" s="203" t="s">
        <v>132</v>
      </c>
    </row>
    <row r="1308" spans="1:65" s="13" customFormat="1" ht="11.25">
      <c r="B1308" s="193"/>
      <c r="C1308" s="194"/>
      <c r="D1308" s="195" t="s">
        <v>143</v>
      </c>
      <c r="E1308" s="196" t="s">
        <v>19</v>
      </c>
      <c r="F1308" s="197" t="s">
        <v>395</v>
      </c>
      <c r="G1308" s="194"/>
      <c r="H1308" s="196" t="s">
        <v>19</v>
      </c>
      <c r="I1308" s="198"/>
      <c r="J1308" s="194"/>
      <c r="K1308" s="194"/>
      <c r="L1308" s="199"/>
      <c r="M1308" s="200"/>
      <c r="N1308" s="201"/>
      <c r="O1308" s="201"/>
      <c r="P1308" s="201"/>
      <c r="Q1308" s="201"/>
      <c r="R1308" s="201"/>
      <c r="S1308" s="201"/>
      <c r="T1308" s="202"/>
      <c r="AT1308" s="203" t="s">
        <v>143</v>
      </c>
      <c r="AU1308" s="203" t="s">
        <v>82</v>
      </c>
      <c r="AV1308" s="13" t="s">
        <v>80</v>
      </c>
      <c r="AW1308" s="13" t="s">
        <v>34</v>
      </c>
      <c r="AX1308" s="13" t="s">
        <v>72</v>
      </c>
      <c r="AY1308" s="203" t="s">
        <v>132</v>
      </c>
    </row>
    <row r="1309" spans="1:65" s="14" customFormat="1" ht="11.25">
      <c r="B1309" s="204"/>
      <c r="C1309" s="205"/>
      <c r="D1309" s="195" t="s">
        <v>143</v>
      </c>
      <c r="E1309" s="206" t="s">
        <v>19</v>
      </c>
      <c r="F1309" s="207" t="s">
        <v>847</v>
      </c>
      <c r="G1309" s="205"/>
      <c r="H1309" s="208">
        <v>3.75</v>
      </c>
      <c r="I1309" s="209"/>
      <c r="J1309" s="205"/>
      <c r="K1309" s="205"/>
      <c r="L1309" s="210"/>
      <c r="M1309" s="211"/>
      <c r="N1309" s="212"/>
      <c r="O1309" s="212"/>
      <c r="P1309" s="212"/>
      <c r="Q1309" s="212"/>
      <c r="R1309" s="212"/>
      <c r="S1309" s="212"/>
      <c r="T1309" s="213"/>
      <c r="AT1309" s="214" t="s">
        <v>143</v>
      </c>
      <c r="AU1309" s="214" t="s">
        <v>82</v>
      </c>
      <c r="AV1309" s="14" t="s">
        <v>82</v>
      </c>
      <c r="AW1309" s="14" t="s">
        <v>34</v>
      </c>
      <c r="AX1309" s="14" t="s">
        <v>72</v>
      </c>
      <c r="AY1309" s="214" t="s">
        <v>132</v>
      </c>
    </row>
    <row r="1310" spans="1:65" s="14" customFormat="1" ht="11.25">
      <c r="B1310" s="204"/>
      <c r="C1310" s="205"/>
      <c r="D1310" s="195" t="s">
        <v>143</v>
      </c>
      <c r="E1310" s="206" t="s">
        <v>19</v>
      </c>
      <c r="F1310" s="207" t="s">
        <v>848</v>
      </c>
      <c r="G1310" s="205"/>
      <c r="H1310" s="208">
        <v>8.75</v>
      </c>
      <c r="I1310" s="209"/>
      <c r="J1310" s="205"/>
      <c r="K1310" s="205"/>
      <c r="L1310" s="210"/>
      <c r="M1310" s="211"/>
      <c r="N1310" s="212"/>
      <c r="O1310" s="212"/>
      <c r="P1310" s="212"/>
      <c r="Q1310" s="212"/>
      <c r="R1310" s="212"/>
      <c r="S1310" s="212"/>
      <c r="T1310" s="213"/>
      <c r="AT1310" s="214" t="s">
        <v>143</v>
      </c>
      <c r="AU1310" s="214" t="s">
        <v>82</v>
      </c>
      <c r="AV1310" s="14" t="s">
        <v>82</v>
      </c>
      <c r="AW1310" s="14" t="s">
        <v>34</v>
      </c>
      <c r="AX1310" s="14" t="s">
        <v>72</v>
      </c>
      <c r="AY1310" s="214" t="s">
        <v>132</v>
      </c>
    </row>
    <row r="1311" spans="1:65" s="15" customFormat="1" ht="11.25">
      <c r="B1311" s="215"/>
      <c r="C1311" s="216"/>
      <c r="D1311" s="195" t="s">
        <v>143</v>
      </c>
      <c r="E1311" s="217" t="s">
        <v>19</v>
      </c>
      <c r="F1311" s="218" t="s">
        <v>150</v>
      </c>
      <c r="G1311" s="216"/>
      <c r="H1311" s="219">
        <v>12.5</v>
      </c>
      <c r="I1311" s="220"/>
      <c r="J1311" s="216"/>
      <c r="K1311" s="216"/>
      <c r="L1311" s="221"/>
      <c r="M1311" s="222"/>
      <c r="N1311" s="223"/>
      <c r="O1311" s="223"/>
      <c r="P1311" s="223"/>
      <c r="Q1311" s="223"/>
      <c r="R1311" s="223"/>
      <c r="S1311" s="223"/>
      <c r="T1311" s="224"/>
      <c r="AT1311" s="225" t="s">
        <v>143</v>
      </c>
      <c r="AU1311" s="225" t="s">
        <v>82</v>
      </c>
      <c r="AV1311" s="15" t="s">
        <v>139</v>
      </c>
      <c r="AW1311" s="15" t="s">
        <v>34</v>
      </c>
      <c r="AX1311" s="15" t="s">
        <v>80</v>
      </c>
      <c r="AY1311" s="225" t="s">
        <v>132</v>
      </c>
    </row>
    <row r="1312" spans="1:65" s="2" customFormat="1" ht="16.5" customHeight="1">
      <c r="A1312" s="36"/>
      <c r="B1312" s="37"/>
      <c r="C1312" s="237" t="s">
        <v>1141</v>
      </c>
      <c r="D1312" s="237" t="s">
        <v>282</v>
      </c>
      <c r="E1312" s="238" t="s">
        <v>1142</v>
      </c>
      <c r="F1312" s="239" t="s">
        <v>1143</v>
      </c>
      <c r="G1312" s="240" t="s">
        <v>137</v>
      </c>
      <c r="H1312" s="241">
        <v>13.75</v>
      </c>
      <c r="I1312" s="242"/>
      <c r="J1312" s="243">
        <f>ROUND(I1312*H1312,2)</f>
        <v>0</v>
      </c>
      <c r="K1312" s="239" t="s">
        <v>138</v>
      </c>
      <c r="L1312" s="244"/>
      <c r="M1312" s="245" t="s">
        <v>19</v>
      </c>
      <c r="N1312" s="246" t="s">
        <v>43</v>
      </c>
      <c r="O1312" s="66"/>
      <c r="P1312" s="184">
        <f>O1312*H1312</f>
        <v>0</v>
      </c>
      <c r="Q1312" s="184">
        <v>1.9000000000000001E-4</v>
      </c>
      <c r="R1312" s="184">
        <f>Q1312*H1312</f>
        <v>2.6125000000000002E-3</v>
      </c>
      <c r="S1312" s="184">
        <v>0</v>
      </c>
      <c r="T1312" s="185">
        <f>S1312*H1312</f>
        <v>0</v>
      </c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R1312" s="186" t="s">
        <v>359</v>
      </c>
      <c r="AT1312" s="186" t="s">
        <v>282</v>
      </c>
      <c r="AU1312" s="186" t="s">
        <v>82</v>
      </c>
      <c r="AY1312" s="19" t="s">
        <v>132</v>
      </c>
      <c r="BE1312" s="187">
        <f>IF(N1312="základní",J1312,0)</f>
        <v>0</v>
      </c>
      <c r="BF1312" s="187">
        <f>IF(N1312="snížená",J1312,0)</f>
        <v>0</v>
      </c>
      <c r="BG1312" s="187">
        <f>IF(N1312="zákl. přenesená",J1312,0)</f>
        <v>0</v>
      </c>
      <c r="BH1312" s="187">
        <f>IF(N1312="sníž. přenesená",J1312,0)</f>
        <v>0</v>
      </c>
      <c r="BI1312" s="187">
        <f>IF(N1312="nulová",J1312,0)</f>
        <v>0</v>
      </c>
      <c r="BJ1312" s="19" t="s">
        <v>80</v>
      </c>
      <c r="BK1312" s="187">
        <f>ROUND(I1312*H1312,2)</f>
        <v>0</v>
      </c>
      <c r="BL1312" s="19" t="s">
        <v>255</v>
      </c>
      <c r="BM1312" s="186" t="s">
        <v>1144</v>
      </c>
    </row>
    <row r="1313" spans="1:65" s="14" customFormat="1" ht="11.25">
      <c r="B1313" s="204"/>
      <c r="C1313" s="205"/>
      <c r="D1313" s="195" t="s">
        <v>143</v>
      </c>
      <c r="E1313" s="206" t="s">
        <v>19</v>
      </c>
      <c r="F1313" s="207" t="s">
        <v>1145</v>
      </c>
      <c r="G1313" s="205"/>
      <c r="H1313" s="208">
        <v>13.75</v>
      </c>
      <c r="I1313" s="209"/>
      <c r="J1313" s="205"/>
      <c r="K1313" s="205"/>
      <c r="L1313" s="210"/>
      <c r="M1313" s="211"/>
      <c r="N1313" s="212"/>
      <c r="O1313" s="212"/>
      <c r="P1313" s="212"/>
      <c r="Q1313" s="212"/>
      <c r="R1313" s="212"/>
      <c r="S1313" s="212"/>
      <c r="T1313" s="213"/>
      <c r="AT1313" s="214" t="s">
        <v>143</v>
      </c>
      <c r="AU1313" s="214" t="s">
        <v>82</v>
      </c>
      <c r="AV1313" s="14" t="s">
        <v>82</v>
      </c>
      <c r="AW1313" s="14" t="s">
        <v>34</v>
      </c>
      <c r="AX1313" s="14" t="s">
        <v>80</v>
      </c>
      <c r="AY1313" s="214" t="s">
        <v>132</v>
      </c>
    </row>
    <row r="1314" spans="1:65" s="2" customFormat="1" ht="24.2" customHeight="1">
      <c r="A1314" s="36"/>
      <c r="B1314" s="37"/>
      <c r="C1314" s="175" t="s">
        <v>1146</v>
      </c>
      <c r="D1314" s="175" t="s">
        <v>134</v>
      </c>
      <c r="E1314" s="176" t="s">
        <v>1147</v>
      </c>
      <c r="F1314" s="177" t="s">
        <v>1148</v>
      </c>
      <c r="G1314" s="178" t="s">
        <v>1051</v>
      </c>
      <c r="H1314" s="247"/>
      <c r="I1314" s="180"/>
      <c r="J1314" s="181">
        <f>ROUND(I1314*H1314,2)</f>
        <v>0</v>
      </c>
      <c r="K1314" s="177" t="s">
        <v>138</v>
      </c>
      <c r="L1314" s="41"/>
      <c r="M1314" s="182" t="s">
        <v>19</v>
      </c>
      <c r="N1314" s="183" t="s">
        <v>43</v>
      </c>
      <c r="O1314" s="66"/>
      <c r="P1314" s="184">
        <f>O1314*H1314</f>
        <v>0</v>
      </c>
      <c r="Q1314" s="184">
        <v>0</v>
      </c>
      <c r="R1314" s="184">
        <f>Q1314*H1314</f>
        <v>0</v>
      </c>
      <c r="S1314" s="184">
        <v>0</v>
      </c>
      <c r="T1314" s="185">
        <f>S1314*H1314</f>
        <v>0</v>
      </c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R1314" s="186" t="s">
        <v>255</v>
      </c>
      <c r="AT1314" s="186" t="s">
        <v>134</v>
      </c>
      <c r="AU1314" s="186" t="s">
        <v>82</v>
      </c>
      <c r="AY1314" s="19" t="s">
        <v>132</v>
      </c>
      <c r="BE1314" s="187">
        <f>IF(N1314="základní",J1314,0)</f>
        <v>0</v>
      </c>
      <c r="BF1314" s="187">
        <f>IF(N1314="snížená",J1314,0)</f>
        <v>0</v>
      </c>
      <c r="BG1314" s="187">
        <f>IF(N1314="zákl. přenesená",J1314,0)</f>
        <v>0</v>
      </c>
      <c r="BH1314" s="187">
        <f>IF(N1314="sníž. přenesená",J1314,0)</f>
        <v>0</v>
      </c>
      <c r="BI1314" s="187">
        <f>IF(N1314="nulová",J1314,0)</f>
        <v>0</v>
      </c>
      <c r="BJ1314" s="19" t="s">
        <v>80</v>
      </c>
      <c r="BK1314" s="187">
        <f>ROUND(I1314*H1314,2)</f>
        <v>0</v>
      </c>
      <c r="BL1314" s="19" t="s">
        <v>255</v>
      </c>
      <c r="BM1314" s="186" t="s">
        <v>1149</v>
      </c>
    </row>
    <row r="1315" spans="1:65" s="2" customFormat="1" ht="11.25">
      <c r="A1315" s="36"/>
      <c r="B1315" s="37"/>
      <c r="C1315" s="38"/>
      <c r="D1315" s="188" t="s">
        <v>141</v>
      </c>
      <c r="E1315" s="38"/>
      <c r="F1315" s="189" t="s">
        <v>1150</v>
      </c>
      <c r="G1315" s="38"/>
      <c r="H1315" s="38"/>
      <c r="I1315" s="190"/>
      <c r="J1315" s="38"/>
      <c r="K1315" s="38"/>
      <c r="L1315" s="41"/>
      <c r="M1315" s="191"/>
      <c r="N1315" s="192"/>
      <c r="O1315" s="66"/>
      <c r="P1315" s="66"/>
      <c r="Q1315" s="66"/>
      <c r="R1315" s="66"/>
      <c r="S1315" s="66"/>
      <c r="T1315" s="67"/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T1315" s="19" t="s">
        <v>141</v>
      </c>
      <c r="AU1315" s="19" t="s">
        <v>82</v>
      </c>
    </row>
    <row r="1316" spans="1:65" s="12" customFormat="1" ht="22.9" customHeight="1">
      <c r="B1316" s="159"/>
      <c r="C1316" s="160"/>
      <c r="D1316" s="161" t="s">
        <v>71</v>
      </c>
      <c r="E1316" s="173" t="s">
        <v>1151</v>
      </c>
      <c r="F1316" s="173" t="s">
        <v>1152</v>
      </c>
      <c r="G1316" s="160"/>
      <c r="H1316" s="160"/>
      <c r="I1316" s="163"/>
      <c r="J1316" s="174">
        <f>BK1316</f>
        <v>0</v>
      </c>
      <c r="K1316" s="160"/>
      <c r="L1316" s="165"/>
      <c r="M1316" s="166"/>
      <c r="N1316" s="167"/>
      <c r="O1316" s="167"/>
      <c r="P1316" s="168">
        <f>SUM(P1317:P1318)</f>
        <v>0</v>
      </c>
      <c r="Q1316" s="167"/>
      <c r="R1316" s="168">
        <f>SUM(R1317:R1318)</f>
        <v>1.5E-3</v>
      </c>
      <c r="S1316" s="167"/>
      <c r="T1316" s="169">
        <f>SUM(T1317:T1318)</f>
        <v>0</v>
      </c>
      <c r="AR1316" s="170" t="s">
        <v>82</v>
      </c>
      <c r="AT1316" s="171" t="s">
        <v>71</v>
      </c>
      <c r="AU1316" s="171" t="s">
        <v>80</v>
      </c>
      <c r="AY1316" s="170" t="s">
        <v>132</v>
      </c>
      <c r="BK1316" s="172">
        <f>SUM(BK1317:BK1318)</f>
        <v>0</v>
      </c>
    </row>
    <row r="1317" spans="1:65" s="2" customFormat="1" ht="16.5" customHeight="1">
      <c r="A1317" s="36"/>
      <c r="B1317" s="37"/>
      <c r="C1317" s="175" t="s">
        <v>1153</v>
      </c>
      <c r="D1317" s="175" t="s">
        <v>134</v>
      </c>
      <c r="E1317" s="176" t="s">
        <v>1154</v>
      </c>
      <c r="F1317" s="177" t="s">
        <v>1155</v>
      </c>
      <c r="G1317" s="178" t="s">
        <v>574</v>
      </c>
      <c r="H1317" s="179">
        <v>1</v>
      </c>
      <c r="I1317" s="180"/>
      <c r="J1317" s="181">
        <f>ROUND(I1317*H1317,2)</f>
        <v>0</v>
      </c>
      <c r="K1317" s="177" t="s">
        <v>138</v>
      </c>
      <c r="L1317" s="41"/>
      <c r="M1317" s="182" t="s">
        <v>19</v>
      </c>
      <c r="N1317" s="183" t="s">
        <v>43</v>
      </c>
      <c r="O1317" s="66"/>
      <c r="P1317" s="184">
        <f>O1317*H1317</f>
        <v>0</v>
      </c>
      <c r="Q1317" s="184">
        <v>1.5E-3</v>
      </c>
      <c r="R1317" s="184">
        <f>Q1317*H1317</f>
        <v>1.5E-3</v>
      </c>
      <c r="S1317" s="184">
        <v>0</v>
      </c>
      <c r="T1317" s="185">
        <f>S1317*H1317</f>
        <v>0</v>
      </c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R1317" s="186" t="s">
        <v>255</v>
      </c>
      <c r="AT1317" s="186" t="s">
        <v>134</v>
      </c>
      <c r="AU1317" s="186" t="s">
        <v>82</v>
      </c>
      <c r="AY1317" s="19" t="s">
        <v>132</v>
      </c>
      <c r="BE1317" s="187">
        <f>IF(N1317="základní",J1317,0)</f>
        <v>0</v>
      </c>
      <c r="BF1317" s="187">
        <f>IF(N1317="snížená",J1317,0)</f>
        <v>0</v>
      </c>
      <c r="BG1317" s="187">
        <f>IF(N1317="zákl. přenesená",J1317,0)</f>
        <v>0</v>
      </c>
      <c r="BH1317" s="187">
        <f>IF(N1317="sníž. přenesená",J1317,0)</f>
        <v>0</v>
      </c>
      <c r="BI1317" s="187">
        <f>IF(N1317="nulová",J1317,0)</f>
        <v>0</v>
      </c>
      <c r="BJ1317" s="19" t="s">
        <v>80</v>
      </c>
      <c r="BK1317" s="187">
        <f>ROUND(I1317*H1317,2)</f>
        <v>0</v>
      </c>
      <c r="BL1317" s="19" t="s">
        <v>255</v>
      </c>
      <c r="BM1317" s="186" t="s">
        <v>1156</v>
      </c>
    </row>
    <row r="1318" spans="1:65" s="2" customFormat="1" ht="11.25">
      <c r="A1318" s="36"/>
      <c r="B1318" s="37"/>
      <c r="C1318" s="38"/>
      <c r="D1318" s="188" t="s">
        <v>141</v>
      </c>
      <c r="E1318" s="38"/>
      <c r="F1318" s="189" t="s">
        <v>1157</v>
      </c>
      <c r="G1318" s="38"/>
      <c r="H1318" s="38"/>
      <c r="I1318" s="190"/>
      <c r="J1318" s="38"/>
      <c r="K1318" s="38"/>
      <c r="L1318" s="41"/>
      <c r="M1318" s="191"/>
      <c r="N1318" s="192"/>
      <c r="O1318" s="66"/>
      <c r="P1318" s="66"/>
      <c r="Q1318" s="66"/>
      <c r="R1318" s="66"/>
      <c r="S1318" s="66"/>
      <c r="T1318" s="67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T1318" s="19" t="s">
        <v>141</v>
      </c>
      <c r="AU1318" s="19" t="s">
        <v>82</v>
      </c>
    </row>
    <row r="1319" spans="1:65" s="12" customFormat="1" ht="22.9" customHeight="1">
      <c r="B1319" s="159"/>
      <c r="C1319" s="160"/>
      <c r="D1319" s="161" t="s">
        <v>71</v>
      </c>
      <c r="E1319" s="173" t="s">
        <v>1158</v>
      </c>
      <c r="F1319" s="173" t="s">
        <v>1159</v>
      </c>
      <c r="G1319" s="160"/>
      <c r="H1319" s="160"/>
      <c r="I1319" s="163"/>
      <c r="J1319" s="174">
        <f>BK1319</f>
        <v>0</v>
      </c>
      <c r="K1319" s="160"/>
      <c r="L1319" s="165"/>
      <c r="M1319" s="166"/>
      <c r="N1319" s="167"/>
      <c r="O1319" s="167"/>
      <c r="P1319" s="168">
        <f>SUM(P1320:P1345)</f>
        <v>0</v>
      </c>
      <c r="Q1319" s="167"/>
      <c r="R1319" s="168">
        <f>SUM(R1320:R1345)</f>
        <v>4.3663305199999995E-2</v>
      </c>
      <c r="S1319" s="167"/>
      <c r="T1319" s="169">
        <f>SUM(T1320:T1345)</f>
        <v>0</v>
      </c>
      <c r="AR1319" s="170" t="s">
        <v>82</v>
      </c>
      <c r="AT1319" s="171" t="s">
        <v>71</v>
      </c>
      <c r="AU1319" s="171" t="s">
        <v>80</v>
      </c>
      <c r="AY1319" s="170" t="s">
        <v>132</v>
      </c>
      <c r="BK1319" s="172">
        <f>SUM(BK1320:BK1345)</f>
        <v>0</v>
      </c>
    </row>
    <row r="1320" spans="1:65" s="2" customFormat="1" ht="21.75" customHeight="1">
      <c r="A1320" s="36"/>
      <c r="B1320" s="37"/>
      <c r="C1320" s="175" t="s">
        <v>1160</v>
      </c>
      <c r="D1320" s="175" t="s">
        <v>134</v>
      </c>
      <c r="E1320" s="176" t="s">
        <v>1161</v>
      </c>
      <c r="F1320" s="177" t="s">
        <v>1162</v>
      </c>
      <c r="G1320" s="178" t="s">
        <v>159</v>
      </c>
      <c r="H1320" s="179">
        <v>5.3</v>
      </c>
      <c r="I1320" s="180"/>
      <c r="J1320" s="181">
        <f>ROUND(I1320*H1320,2)</f>
        <v>0</v>
      </c>
      <c r="K1320" s="177" t="s">
        <v>138</v>
      </c>
      <c r="L1320" s="41"/>
      <c r="M1320" s="182" t="s">
        <v>19</v>
      </c>
      <c r="N1320" s="183" t="s">
        <v>43</v>
      </c>
      <c r="O1320" s="66"/>
      <c r="P1320" s="184">
        <f>O1320*H1320</f>
        <v>0</v>
      </c>
      <c r="Q1320" s="184">
        <v>3.8210000000000002E-4</v>
      </c>
      <c r="R1320" s="184">
        <f>Q1320*H1320</f>
        <v>2.02513E-3</v>
      </c>
      <c r="S1320" s="184">
        <v>0</v>
      </c>
      <c r="T1320" s="185">
        <f>S1320*H1320</f>
        <v>0</v>
      </c>
      <c r="U1320" s="36"/>
      <c r="V1320" s="36"/>
      <c r="W1320" s="36"/>
      <c r="X1320" s="36"/>
      <c r="Y1320" s="36"/>
      <c r="Z1320" s="36"/>
      <c r="AA1320" s="36"/>
      <c r="AB1320" s="36"/>
      <c r="AC1320" s="36"/>
      <c r="AD1320" s="36"/>
      <c r="AE1320" s="36"/>
      <c r="AR1320" s="186" t="s">
        <v>255</v>
      </c>
      <c r="AT1320" s="186" t="s">
        <v>134</v>
      </c>
      <c r="AU1320" s="186" t="s">
        <v>82</v>
      </c>
      <c r="AY1320" s="19" t="s">
        <v>132</v>
      </c>
      <c r="BE1320" s="187">
        <f>IF(N1320="základní",J1320,0)</f>
        <v>0</v>
      </c>
      <c r="BF1320" s="187">
        <f>IF(N1320="snížená",J1320,0)</f>
        <v>0</v>
      </c>
      <c r="BG1320" s="187">
        <f>IF(N1320="zákl. přenesená",J1320,0)</f>
        <v>0</v>
      </c>
      <c r="BH1320" s="187">
        <f>IF(N1320="sníž. přenesená",J1320,0)</f>
        <v>0</v>
      </c>
      <c r="BI1320" s="187">
        <f>IF(N1320="nulová",J1320,0)</f>
        <v>0</v>
      </c>
      <c r="BJ1320" s="19" t="s">
        <v>80</v>
      </c>
      <c r="BK1320" s="187">
        <f>ROUND(I1320*H1320,2)</f>
        <v>0</v>
      </c>
      <c r="BL1320" s="19" t="s">
        <v>255</v>
      </c>
      <c r="BM1320" s="186" t="s">
        <v>1163</v>
      </c>
    </row>
    <row r="1321" spans="1:65" s="2" customFormat="1" ht="11.25">
      <c r="A1321" s="36"/>
      <c r="B1321" s="37"/>
      <c r="C1321" s="38"/>
      <c r="D1321" s="188" t="s">
        <v>141</v>
      </c>
      <c r="E1321" s="38"/>
      <c r="F1321" s="189" t="s">
        <v>1164</v>
      </c>
      <c r="G1321" s="38"/>
      <c r="H1321" s="38"/>
      <c r="I1321" s="190"/>
      <c r="J1321" s="38"/>
      <c r="K1321" s="38"/>
      <c r="L1321" s="41"/>
      <c r="M1321" s="191"/>
      <c r="N1321" s="192"/>
      <c r="O1321" s="66"/>
      <c r="P1321" s="66"/>
      <c r="Q1321" s="66"/>
      <c r="R1321" s="66"/>
      <c r="S1321" s="66"/>
      <c r="T1321" s="67"/>
      <c r="U1321" s="36"/>
      <c r="V1321" s="36"/>
      <c r="W1321" s="36"/>
      <c r="X1321" s="36"/>
      <c r="Y1321" s="36"/>
      <c r="Z1321" s="36"/>
      <c r="AA1321" s="36"/>
      <c r="AB1321" s="36"/>
      <c r="AC1321" s="36"/>
      <c r="AD1321" s="36"/>
      <c r="AE1321" s="36"/>
      <c r="AT1321" s="19" t="s">
        <v>141</v>
      </c>
      <c r="AU1321" s="19" t="s">
        <v>82</v>
      </c>
    </row>
    <row r="1322" spans="1:65" s="2" customFormat="1" ht="21.75" customHeight="1">
      <c r="A1322" s="36"/>
      <c r="B1322" s="37"/>
      <c r="C1322" s="175" t="s">
        <v>1165</v>
      </c>
      <c r="D1322" s="175" t="s">
        <v>134</v>
      </c>
      <c r="E1322" s="176" t="s">
        <v>1166</v>
      </c>
      <c r="F1322" s="177" t="s">
        <v>1167</v>
      </c>
      <c r="G1322" s="178" t="s">
        <v>159</v>
      </c>
      <c r="H1322" s="179">
        <v>11.7</v>
      </c>
      <c r="I1322" s="180"/>
      <c r="J1322" s="181">
        <f>ROUND(I1322*H1322,2)</f>
        <v>0</v>
      </c>
      <c r="K1322" s="177" t="s">
        <v>138</v>
      </c>
      <c r="L1322" s="41"/>
      <c r="M1322" s="182" t="s">
        <v>19</v>
      </c>
      <c r="N1322" s="183" t="s">
        <v>43</v>
      </c>
      <c r="O1322" s="66"/>
      <c r="P1322" s="184">
        <f>O1322*H1322</f>
        <v>0</v>
      </c>
      <c r="Q1322" s="184">
        <v>1.6739999999999999E-3</v>
      </c>
      <c r="R1322" s="184">
        <f>Q1322*H1322</f>
        <v>1.9585799999999997E-2</v>
      </c>
      <c r="S1322" s="184">
        <v>0</v>
      </c>
      <c r="T1322" s="185">
        <f>S1322*H1322</f>
        <v>0</v>
      </c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R1322" s="186" t="s">
        <v>255</v>
      </c>
      <c r="AT1322" s="186" t="s">
        <v>134</v>
      </c>
      <c r="AU1322" s="186" t="s">
        <v>82</v>
      </c>
      <c r="AY1322" s="19" t="s">
        <v>132</v>
      </c>
      <c r="BE1322" s="187">
        <f>IF(N1322="základní",J1322,0)</f>
        <v>0</v>
      </c>
      <c r="BF1322" s="187">
        <f>IF(N1322="snížená",J1322,0)</f>
        <v>0</v>
      </c>
      <c r="BG1322" s="187">
        <f>IF(N1322="zákl. přenesená",J1322,0)</f>
        <v>0</v>
      </c>
      <c r="BH1322" s="187">
        <f>IF(N1322="sníž. přenesená",J1322,0)</f>
        <v>0</v>
      </c>
      <c r="BI1322" s="187">
        <f>IF(N1322="nulová",J1322,0)</f>
        <v>0</v>
      </c>
      <c r="BJ1322" s="19" t="s">
        <v>80</v>
      </c>
      <c r="BK1322" s="187">
        <f>ROUND(I1322*H1322,2)</f>
        <v>0</v>
      </c>
      <c r="BL1322" s="19" t="s">
        <v>255</v>
      </c>
      <c r="BM1322" s="186" t="s">
        <v>1168</v>
      </c>
    </row>
    <row r="1323" spans="1:65" s="2" customFormat="1" ht="11.25">
      <c r="A1323" s="36"/>
      <c r="B1323" s="37"/>
      <c r="C1323" s="38"/>
      <c r="D1323" s="188" t="s">
        <v>141</v>
      </c>
      <c r="E1323" s="38"/>
      <c r="F1323" s="189" t="s">
        <v>1169</v>
      </c>
      <c r="G1323" s="38"/>
      <c r="H1323" s="38"/>
      <c r="I1323" s="190"/>
      <c r="J1323" s="38"/>
      <c r="K1323" s="38"/>
      <c r="L1323" s="41"/>
      <c r="M1323" s="191"/>
      <c r="N1323" s="192"/>
      <c r="O1323" s="66"/>
      <c r="P1323" s="66"/>
      <c r="Q1323" s="66"/>
      <c r="R1323" s="66"/>
      <c r="S1323" s="66"/>
      <c r="T1323" s="67"/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T1323" s="19" t="s">
        <v>141</v>
      </c>
      <c r="AU1323" s="19" t="s">
        <v>82</v>
      </c>
    </row>
    <row r="1324" spans="1:65" s="13" customFormat="1" ht="11.25">
      <c r="B1324" s="193"/>
      <c r="C1324" s="194"/>
      <c r="D1324" s="195" t="s">
        <v>143</v>
      </c>
      <c r="E1324" s="196" t="s">
        <v>19</v>
      </c>
      <c r="F1324" s="197" t="s">
        <v>334</v>
      </c>
      <c r="G1324" s="194"/>
      <c r="H1324" s="196" t="s">
        <v>19</v>
      </c>
      <c r="I1324" s="198"/>
      <c r="J1324" s="194"/>
      <c r="K1324" s="194"/>
      <c r="L1324" s="199"/>
      <c r="M1324" s="200"/>
      <c r="N1324" s="201"/>
      <c r="O1324" s="201"/>
      <c r="P1324" s="201"/>
      <c r="Q1324" s="201"/>
      <c r="R1324" s="201"/>
      <c r="S1324" s="201"/>
      <c r="T1324" s="202"/>
      <c r="AT1324" s="203" t="s">
        <v>143</v>
      </c>
      <c r="AU1324" s="203" t="s">
        <v>82</v>
      </c>
      <c r="AV1324" s="13" t="s">
        <v>80</v>
      </c>
      <c r="AW1324" s="13" t="s">
        <v>34</v>
      </c>
      <c r="AX1324" s="13" t="s">
        <v>72</v>
      </c>
      <c r="AY1324" s="203" t="s">
        <v>132</v>
      </c>
    </row>
    <row r="1325" spans="1:65" s="13" customFormat="1" ht="11.25">
      <c r="B1325" s="193"/>
      <c r="C1325" s="194"/>
      <c r="D1325" s="195" t="s">
        <v>143</v>
      </c>
      <c r="E1325" s="196" t="s">
        <v>19</v>
      </c>
      <c r="F1325" s="197" t="s">
        <v>335</v>
      </c>
      <c r="G1325" s="194"/>
      <c r="H1325" s="196" t="s">
        <v>19</v>
      </c>
      <c r="I1325" s="198"/>
      <c r="J1325" s="194"/>
      <c r="K1325" s="194"/>
      <c r="L1325" s="199"/>
      <c r="M1325" s="200"/>
      <c r="N1325" s="201"/>
      <c r="O1325" s="201"/>
      <c r="P1325" s="201"/>
      <c r="Q1325" s="201"/>
      <c r="R1325" s="201"/>
      <c r="S1325" s="201"/>
      <c r="T1325" s="202"/>
      <c r="AT1325" s="203" t="s">
        <v>143</v>
      </c>
      <c r="AU1325" s="203" t="s">
        <v>82</v>
      </c>
      <c r="AV1325" s="13" t="s">
        <v>80</v>
      </c>
      <c r="AW1325" s="13" t="s">
        <v>34</v>
      </c>
      <c r="AX1325" s="13" t="s">
        <v>72</v>
      </c>
      <c r="AY1325" s="203" t="s">
        <v>132</v>
      </c>
    </row>
    <row r="1326" spans="1:65" s="13" customFormat="1" ht="11.25">
      <c r="B1326" s="193"/>
      <c r="C1326" s="194"/>
      <c r="D1326" s="195" t="s">
        <v>143</v>
      </c>
      <c r="E1326" s="196" t="s">
        <v>19</v>
      </c>
      <c r="F1326" s="197" t="s">
        <v>826</v>
      </c>
      <c r="G1326" s="194"/>
      <c r="H1326" s="196" t="s">
        <v>19</v>
      </c>
      <c r="I1326" s="198"/>
      <c r="J1326" s="194"/>
      <c r="K1326" s="194"/>
      <c r="L1326" s="199"/>
      <c r="M1326" s="200"/>
      <c r="N1326" s="201"/>
      <c r="O1326" s="201"/>
      <c r="P1326" s="201"/>
      <c r="Q1326" s="201"/>
      <c r="R1326" s="201"/>
      <c r="S1326" s="201"/>
      <c r="T1326" s="202"/>
      <c r="AT1326" s="203" t="s">
        <v>143</v>
      </c>
      <c r="AU1326" s="203" t="s">
        <v>82</v>
      </c>
      <c r="AV1326" s="13" t="s">
        <v>80</v>
      </c>
      <c r="AW1326" s="13" t="s">
        <v>34</v>
      </c>
      <c r="AX1326" s="13" t="s">
        <v>72</v>
      </c>
      <c r="AY1326" s="203" t="s">
        <v>132</v>
      </c>
    </row>
    <row r="1327" spans="1:65" s="14" customFormat="1" ht="11.25">
      <c r="B1327" s="204"/>
      <c r="C1327" s="205"/>
      <c r="D1327" s="195" t="s">
        <v>143</v>
      </c>
      <c r="E1327" s="206" t="s">
        <v>19</v>
      </c>
      <c r="F1327" s="207" t="s">
        <v>1170</v>
      </c>
      <c r="G1327" s="205"/>
      <c r="H1327" s="208">
        <v>11.7</v>
      </c>
      <c r="I1327" s="209"/>
      <c r="J1327" s="205"/>
      <c r="K1327" s="205"/>
      <c r="L1327" s="210"/>
      <c r="M1327" s="211"/>
      <c r="N1327" s="212"/>
      <c r="O1327" s="212"/>
      <c r="P1327" s="212"/>
      <c r="Q1327" s="212"/>
      <c r="R1327" s="212"/>
      <c r="S1327" s="212"/>
      <c r="T1327" s="213"/>
      <c r="AT1327" s="214" t="s">
        <v>143</v>
      </c>
      <c r="AU1327" s="214" t="s">
        <v>82</v>
      </c>
      <c r="AV1327" s="14" t="s">
        <v>82</v>
      </c>
      <c r="AW1327" s="14" t="s">
        <v>34</v>
      </c>
      <c r="AX1327" s="14" t="s">
        <v>72</v>
      </c>
      <c r="AY1327" s="214" t="s">
        <v>132</v>
      </c>
    </row>
    <row r="1328" spans="1:65" s="15" customFormat="1" ht="11.25">
      <c r="B1328" s="215"/>
      <c r="C1328" s="216"/>
      <c r="D1328" s="195" t="s">
        <v>143</v>
      </c>
      <c r="E1328" s="217" t="s">
        <v>19</v>
      </c>
      <c r="F1328" s="218" t="s">
        <v>150</v>
      </c>
      <c r="G1328" s="216"/>
      <c r="H1328" s="219">
        <v>11.7</v>
      </c>
      <c r="I1328" s="220"/>
      <c r="J1328" s="216"/>
      <c r="K1328" s="216"/>
      <c r="L1328" s="221"/>
      <c r="M1328" s="222"/>
      <c r="N1328" s="223"/>
      <c r="O1328" s="223"/>
      <c r="P1328" s="223"/>
      <c r="Q1328" s="223"/>
      <c r="R1328" s="223"/>
      <c r="S1328" s="223"/>
      <c r="T1328" s="224"/>
      <c r="AT1328" s="225" t="s">
        <v>143</v>
      </c>
      <c r="AU1328" s="225" t="s">
        <v>82</v>
      </c>
      <c r="AV1328" s="15" t="s">
        <v>139</v>
      </c>
      <c r="AW1328" s="15" t="s">
        <v>34</v>
      </c>
      <c r="AX1328" s="15" t="s">
        <v>80</v>
      </c>
      <c r="AY1328" s="225" t="s">
        <v>132</v>
      </c>
    </row>
    <row r="1329" spans="1:65" s="2" customFormat="1" ht="21.75" customHeight="1">
      <c r="A1329" s="36"/>
      <c r="B1329" s="37"/>
      <c r="C1329" s="175" t="s">
        <v>1171</v>
      </c>
      <c r="D1329" s="175" t="s">
        <v>134</v>
      </c>
      <c r="E1329" s="176" t="s">
        <v>1172</v>
      </c>
      <c r="F1329" s="177" t="s">
        <v>1173</v>
      </c>
      <c r="G1329" s="178" t="s">
        <v>159</v>
      </c>
      <c r="H1329" s="179">
        <v>9.6999999999999993</v>
      </c>
      <c r="I1329" s="180"/>
      <c r="J1329" s="181">
        <f>ROUND(I1329*H1329,2)</f>
        <v>0</v>
      </c>
      <c r="K1329" s="177" t="s">
        <v>138</v>
      </c>
      <c r="L1329" s="41"/>
      <c r="M1329" s="182" t="s">
        <v>19</v>
      </c>
      <c r="N1329" s="183" t="s">
        <v>43</v>
      </c>
      <c r="O1329" s="66"/>
      <c r="P1329" s="184">
        <f>O1329*H1329</f>
        <v>0</v>
      </c>
      <c r="Q1329" s="184">
        <v>1.3862659999999999E-3</v>
      </c>
      <c r="R1329" s="184">
        <f>Q1329*H1329</f>
        <v>1.3446780199999998E-2</v>
      </c>
      <c r="S1329" s="184">
        <v>0</v>
      </c>
      <c r="T1329" s="185">
        <f>S1329*H1329</f>
        <v>0</v>
      </c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R1329" s="186" t="s">
        <v>255</v>
      </c>
      <c r="AT1329" s="186" t="s">
        <v>134</v>
      </c>
      <c r="AU1329" s="186" t="s">
        <v>82</v>
      </c>
      <c r="AY1329" s="19" t="s">
        <v>132</v>
      </c>
      <c r="BE1329" s="187">
        <f>IF(N1329="základní",J1329,0)</f>
        <v>0</v>
      </c>
      <c r="BF1329" s="187">
        <f>IF(N1329="snížená",J1329,0)</f>
        <v>0</v>
      </c>
      <c r="BG1329" s="187">
        <f>IF(N1329="zákl. přenesená",J1329,0)</f>
        <v>0</v>
      </c>
      <c r="BH1329" s="187">
        <f>IF(N1329="sníž. přenesená",J1329,0)</f>
        <v>0</v>
      </c>
      <c r="BI1329" s="187">
        <f>IF(N1329="nulová",J1329,0)</f>
        <v>0</v>
      </c>
      <c r="BJ1329" s="19" t="s">
        <v>80</v>
      </c>
      <c r="BK1329" s="187">
        <f>ROUND(I1329*H1329,2)</f>
        <v>0</v>
      </c>
      <c r="BL1329" s="19" t="s">
        <v>255</v>
      </c>
      <c r="BM1329" s="186" t="s">
        <v>1174</v>
      </c>
    </row>
    <row r="1330" spans="1:65" s="2" customFormat="1" ht="11.25">
      <c r="A1330" s="36"/>
      <c r="B1330" s="37"/>
      <c r="C1330" s="38"/>
      <c r="D1330" s="188" t="s">
        <v>141</v>
      </c>
      <c r="E1330" s="38"/>
      <c r="F1330" s="189" t="s">
        <v>1175</v>
      </c>
      <c r="G1330" s="38"/>
      <c r="H1330" s="38"/>
      <c r="I1330" s="190"/>
      <c r="J1330" s="38"/>
      <c r="K1330" s="38"/>
      <c r="L1330" s="41"/>
      <c r="M1330" s="191"/>
      <c r="N1330" s="192"/>
      <c r="O1330" s="66"/>
      <c r="P1330" s="66"/>
      <c r="Q1330" s="66"/>
      <c r="R1330" s="66"/>
      <c r="S1330" s="66"/>
      <c r="T1330" s="67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T1330" s="19" t="s">
        <v>141</v>
      </c>
      <c r="AU1330" s="19" t="s">
        <v>82</v>
      </c>
    </row>
    <row r="1331" spans="1:65" s="13" customFormat="1" ht="11.25">
      <c r="B1331" s="193"/>
      <c r="C1331" s="194"/>
      <c r="D1331" s="195" t="s">
        <v>143</v>
      </c>
      <c r="E1331" s="196" t="s">
        <v>19</v>
      </c>
      <c r="F1331" s="197" t="s">
        <v>1176</v>
      </c>
      <c r="G1331" s="194"/>
      <c r="H1331" s="196" t="s">
        <v>19</v>
      </c>
      <c r="I1331" s="198"/>
      <c r="J1331" s="194"/>
      <c r="K1331" s="194"/>
      <c r="L1331" s="199"/>
      <c r="M1331" s="200"/>
      <c r="N1331" s="201"/>
      <c r="O1331" s="201"/>
      <c r="P1331" s="201"/>
      <c r="Q1331" s="201"/>
      <c r="R1331" s="201"/>
      <c r="S1331" s="201"/>
      <c r="T1331" s="202"/>
      <c r="AT1331" s="203" t="s">
        <v>143</v>
      </c>
      <c r="AU1331" s="203" t="s">
        <v>82</v>
      </c>
      <c r="AV1331" s="13" t="s">
        <v>80</v>
      </c>
      <c r="AW1331" s="13" t="s">
        <v>34</v>
      </c>
      <c r="AX1331" s="13" t="s">
        <v>72</v>
      </c>
      <c r="AY1331" s="203" t="s">
        <v>132</v>
      </c>
    </row>
    <row r="1332" spans="1:65" s="14" customFormat="1" ht="11.25">
      <c r="B1332" s="204"/>
      <c r="C1332" s="205"/>
      <c r="D1332" s="195" t="s">
        <v>143</v>
      </c>
      <c r="E1332" s="206" t="s">
        <v>19</v>
      </c>
      <c r="F1332" s="207" t="s">
        <v>1177</v>
      </c>
      <c r="G1332" s="205"/>
      <c r="H1332" s="208">
        <v>9.6999999999999993</v>
      </c>
      <c r="I1332" s="209"/>
      <c r="J1332" s="205"/>
      <c r="K1332" s="205"/>
      <c r="L1332" s="210"/>
      <c r="M1332" s="211"/>
      <c r="N1332" s="212"/>
      <c r="O1332" s="212"/>
      <c r="P1332" s="212"/>
      <c r="Q1332" s="212"/>
      <c r="R1332" s="212"/>
      <c r="S1332" s="212"/>
      <c r="T1332" s="213"/>
      <c r="AT1332" s="214" t="s">
        <v>143</v>
      </c>
      <c r="AU1332" s="214" t="s">
        <v>82</v>
      </c>
      <c r="AV1332" s="14" t="s">
        <v>82</v>
      </c>
      <c r="AW1332" s="14" t="s">
        <v>34</v>
      </c>
      <c r="AX1332" s="14" t="s">
        <v>72</v>
      </c>
      <c r="AY1332" s="214" t="s">
        <v>132</v>
      </c>
    </row>
    <row r="1333" spans="1:65" s="15" customFormat="1" ht="11.25">
      <c r="B1333" s="215"/>
      <c r="C1333" s="216"/>
      <c r="D1333" s="195" t="s">
        <v>143</v>
      </c>
      <c r="E1333" s="217" t="s">
        <v>19</v>
      </c>
      <c r="F1333" s="218" t="s">
        <v>150</v>
      </c>
      <c r="G1333" s="216"/>
      <c r="H1333" s="219">
        <v>9.6999999999999993</v>
      </c>
      <c r="I1333" s="220"/>
      <c r="J1333" s="216"/>
      <c r="K1333" s="216"/>
      <c r="L1333" s="221"/>
      <c r="M1333" s="222"/>
      <c r="N1333" s="223"/>
      <c r="O1333" s="223"/>
      <c r="P1333" s="223"/>
      <c r="Q1333" s="223"/>
      <c r="R1333" s="223"/>
      <c r="S1333" s="223"/>
      <c r="T1333" s="224"/>
      <c r="AT1333" s="225" t="s">
        <v>143</v>
      </c>
      <c r="AU1333" s="225" t="s">
        <v>82</v>
      </c>
      <c r="AV1333" s="15" t="s">
        <v>139</v>
      </c>
      <c r="AW1333" s="15" t="s">
        <v>34</v>
      </c>
      <c r="AX1333" s="15" t="s">
        <v>80</v>
      </c>
      <c r="AY1333" s="225" t="s">
        <v>132</v>
      </c>
    </row>
    <row r="1334" spans="1:65" s="2" customFormat="1" ht="16.5" customHeight="1">
      <c r="A1334" s="36"/>
      <c r="B1334" s="37"/>
      <c r="C1334" s="175" t="s">
        <v>1178</v>
      </c>
      <c r="D1334" s="175" t="s">
        <v>134</v>
      </c>
      <c r="E1334" s="176" t="s">
        <v>1179</v>
      </c>
      <c r="F1334" s="177" t="s">
        <v>1180</v>
      </c>
      <c r="G1334" s="178" t="s">
        <v>159</v>
      </c>
      <c r="H1334" s="179">
        <v>5.7</v>
      </c>
      <c r="I1334" s="180"/>
      <c r="J1334" s="181">
        <f>ROUND(I1334*H1334,2)</f>
        <v>0</v>
      </c>
      <c r="K1334" s="177" t="s">
        <v>138</v>
      </c>
      <c r="L1334" s="41"/>
      <c r="M1334" s="182" t="s">
        <v>19</v>
      </c>
      <c r="N1334" s="183" t="s">
        <v>43</v>
      </c>
      <c r="O1334" s="66"/>
      <c r="P1334" s="184">
        <f>O1334*H1334</f>
        <v>0</v>
      </c>
      <c r="Q1334" s="184">
        <v>9.0835000000000004E-4</v>
      </c>
      <c r="R1334" s="184">
        <f>Q1334*H1334</f>
        <v>5.1775950000000001E-3</v>
      </c>
      <c r="S1334" s="184">
        <v>0</v>
      </c>
      <c r="T1334" s="185">
        <f>S1334*H1334</f>
        <v>0</v>
      </c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R1334" s="186" t="s">
        <v>255</v>
      </c>
      <c r="AT1334" s="186" t="s">
        <v>134</v>
      </c>
      <c r="AU1334" s="186" t="s">
        <v>82</v>
      </c>
      <c r="AY1334" s="19" t="s">
        <v>132</v>
      </c>
      <c r="BE1334" s="187">
        <f>IF(N1334="základní",J1334,0)</f>
        <v>0</v>
      </c>
      <c r="BF1334" s="187">
        <f>IF(N1334="snížená",J1334,0)</f>
        <v>0</v>
      </c>
      <c r="BG1334" s="187">
        <f>IF(N1334="zákl. přenesená",J1334,0)</f>
        <v>0</v>
      </c>
      <c r="BH1334" s="187">
        <f>IF(N1334="sníž. přenesená",J1334,0)</f>
        <v>0</v>
      </c>
      <c r="BI1334" s="187">
        <f>IF(N1334="nulová",J1334,0)</f>
        <v>0</v>
      </c>
      <c r="BJ1334" s="19" t="s">
        <v>80</v>
      </c>
      <c r="BK1334" s="187">
        <f>ROUND(I1334*H1334,2)</f>
        <v>0</v>
      </c>
      <c r="BL1334" s="19" t="s">
        <v>255</v>
      </c>
      <c r="BM1334" s="186" t="s">
        <v>1181</v>
      </c>
    </row>
    <row r="1335" spans="1:65" s="2" customFormat="1" ht="11.25">
      <c r="A1335" s="36"/>
      <c r="B1335" s="37"/>
      <c r="C1335" s="38"/>
      <c r="D1335" s="188" t="s">
        <v>141</v>
      </c>
      <c r="E1335" s="38"/>
      <c r="F1335" s="189" t="s">
        <v>1182</v>
      </c>
      <c r="G1335" s="38"/>
      <c r="H1335" s="38"/>
      <c r="I1335" s="190"/>
      <c r="J1335" s="38"/>
      <c r="K1335" s="38"/>
      <c r="L1335" s="41"/>
      <c r="M1335" s="191"/>
      <c r="N1335" s="192"/>
      <c r="O1335" s="66"/>
      <c r="P1335" s="66"/>
      <c r="Q1335" s="66"/>
      <c r="R1335" s="66"/>
      <c r="S1335" s="66"/>
      <c r="T1335" s="67"/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T1335" s="19" t="s">
        <v>141</v>
      </c>
      <c r="AU1335" s="19" t="s">
        <v>82</v>
      </c>
    </row>
    <row r="1336" spans="1:65" s="2" customFormat="1" ht="24.2" customHeight="1">
      <c r="A1336" s="36"/>
      <c r="B1336" s="37"/>
      <c r="C1336" s="175" t="s">
        <v>1183</v>
      </c>
      <c r="D1336" s="175" t="s">
        <v>134</v>
      </c>
      <c r="E1336" s="176" t="s">
        <v>1184</v>
      </c>
      <c r="F1336" s="177" t="s">
        <v>1185</v>
      </c>
      <c r="G1336" s="178" t="s">
        <v>574</v>
      </c>
      <c r="H1336" s="179">
        <v>1</v>
      </c>
      <c r="I1336" s="180"/>
      <c r="J1336" s="181">
        <f>ROUND(I1336*H1336,2)</f>
        <v>0</v>
      </c>
      <c r="K1336" s="177" t="s">
        <v>138</v>
      </c>
      <c r="L1336" s="41"/>
      <c r="M1336" s="182" t="s">
        <v>19</v>
      </c>
      <c r="N1336" s="183" t="s">
        <v>43</v>
      </c>
      <c r="O1336" s="66"/>
      <c r="P1336" s="184">
        <f>O1336*H1336</f>
        <v>0</v>
      </c>
      <c r="Q1336" s="184">
        <v>1.94E-4</v>
      </c>
      <c r="R1336" s="184">
        <f>Q1336*H1336</f>
        <v>1.94E-4</v>
      </c>
      <c r="S1336" s="184">
        <v>0</v>
      </c>
      <c r="T1336" s="185">
        <f>S1336*H1336</f>
        <v>0</v>
      </c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R1336" s="186" t="s">
        <v>255</v>
      </c>
      <c r="AT1336" s="186" t="s">
        <v>134</v>
      </c>
      <c r="AU1336" s="186" t="s">
        <v>82</v>
      </c>
      <c r="AY1336" s="19" t="s">
        <v>132</v>
      </c>
      <c r="BE1336" s="187">
        <f>IF(N1336="základní",J1336,0)</f>
        <v>0</v>
      </c>
      <c r="BF1336" s="187">
        <f>IF(N1336="snížená",J1336,0)</f>
        <v>0</v>
      </c>
      <c r="BG1336" s="187">
        <f>IF(N1336="zákl. přenesená",J1336,0)</f>
        <v>0</v>
      </c>
      <c r="BH1336" s="187">
        <f>IF(N1336="sníž. přenesená",J1336,0)</f>
        <v>0</v>
      </c>
      <c r="BI1336" s="187">
        <f>IF(N1336="nulová",J1336,0)</f>
        <v>0</v>
      </c>
      <c r="BJ1336" s="19" t="s">
        <v>80</v>
      </c>
      <c r="BK1336" s="187">
        <f>ROUND(I1336*H1336,2)</f>
        <v>0</v>
      </c>
      <c r="BL1336" s="19" t="s">
        <v>255</v>
      </c>
      <c r="BM1336" s="186" t="s">
        <v>1186</v>
      </c>
    </row>
    <row r="1337" spans="1:65" s="2" customFormat="1" ht="11.25">
      <c r="A1337" s="36"/>
      <c r="B1337" s="37"/>
      <c r="C1337" s="38"/>
      <c r="D1337" s="188" t="s">
        <v>141</v>
      </c>
      <c r="E1337" s="38"/>
      <c r="F1337" s="189" t="s">
        <v>1187</v>
      </c>
      <c r="G1337" s="38"/>
      <c r="H1337" s="38"/>
      <c r="I1337" s="190"/>
      <c r="J1337" s="38"/>
      <c r="K1337" s="38"/>
      <c r="L1337" s="41"/>
      <c r="M1337" s="191"/>
      <c r="N1337" s="192"/>
      <c r="O1337" s="66"/>
      <c r="P1337" s="66"/>
      <c r="Q1337" s="66"/>
      <c r="R1337" s="66"/>
      <c r="S1337" s="66"/>
      <c r="T1337" s="67"/>
      <c r="U1337" s="36"/>
      <c r="V1337" s="36"/>
      <c r="W1337" s="36"/>
      <c r="X1337" s="36"/>
      <c r="Y1337" s="36"/>
      <c r="Z1337" s="36"/>
      <c r="AA1337" s="36"/>
      <c r="AB1337" s="36"/>
      <c r="AC1337" s="36"/>
      <c r="AD1337" s="36"/>
      <c r="AE1337" s="36"/>
      <c r="AT1337" s="19" t="s">
        <v>141</v>
      </c>
      <c r="AU1337" s="19" t="s">
        <v>82</v>
      </c>
    </row>
    <row r="1338" spans="1:65" s="2" customFormat="1" ht="16.5" customHeight="1">
      <c r="A1338" s="36"/>
      <c r="B1338" s="37"/>
      <c r="C1338" s="175" t="s">
        <v>1188</v>
      </c>
      <c r="D1338" s="175" t="s">
        <v>134</v>
      </c>
      <c r="E1338" s="176" t="s">
        <v>1189</v>
      </c>
      <c r="F1338" s="177" t="s">
        <v>1190</v>
      </c>
      <c r="G1338" s="178" t="s">
        <v>159</v>
      </c>
      <c r="H1338" s="179">
        <v>3</v>
      </c>
      <c r="I1338" s="180"/>
      <c r="J1338" s="181">
        <f>ROUND(I1338*H1338,2)</f>
        <v>0</v>
      </c>
      <c r="K1338" s="177" t="s">
        <v>138</v>
      </c>
      <c r="L1338" s="41"/>
      <c r="M1338" s="182" t="s">
        <v>19</v>
      </c>
      <c r="N1338" s="183" t="s">
        <v>43</v>
      </c>
      <c r="O1338" s="66"/>
      <c r="P1338" s="184">
        <f>O1338*H1338</f>
        <v>0</v>
      </c>
      <c r="Q1338" s="184">
        <v>1.078E-3</v>
      </c>
      <c r="R1338" s="184">
        <f>Q1338*H1338</f>
        <v>3.2339999999999999E-3</v>
      </c>
      <c r="S1338" s="184">
        <v>0</v>
      </c>
      <c r="T1338" s="185">
        <f>S1338*H1338</f>
        <v>0</v>
      </c>
      <c r="U1338" s="36"/>
      <c r="V1338" s="36"/>
      <c r="W1338" s="36"/>
      <c r="X1338" s="36"/>
      <c r="Y1338" s="36"/>
      <c r="Z1338" s="36"/>
      <c r="AA1338" s="36"/>
      <c r="AB1338" s="36"/>
      <c r="AC1338" s="36"/>
      <c r="AD1338" s="36"/>
      <c r="AE1338" s="36"/>
      <c r="AR1338" s="186" t="s">
        <v>255</v>
      </c>
      <c r="AT1338" s="186" t="s">
        <v>134</v>
      </c>
      <c r="AU1338" s="186" t="s">
        <v>82</v>
      </c>
      <c r="AY1338" s="19" t="s">
        <v>132</v>
      </c>
      <c r="BE1338" s="187">
        <f>IF(N1338="základní",J1338,0)</f>
        <v>0</v>
      </c>
      <c r="BF1338" s="187">
        <f>IF(N1338="snížená",J1338,0)</f>
        <v>0</v>
      </c>
      <c r="BG1338" s="187">
        <f>IF(N1338="zákl. přenesená",J1338,0)</f>
        <v>0</v>
      </c>
      <c r="BH1338" s="187">
        <f>IF(N1338="sníž. přenesená",J1338,0)</f>
        <v>0</v>
      </c>
      <c r="BI1338" s="187">
        <f>IF(N1338="nulová",J1338,0)</f>
        <v>0</v>
      </c>
      <c r="BJ1338" s="19" t="s">
        <v>80</v>
      </c>
      <c r="BK1338" s="187">
        <f>ROUND(I1338*H1338,2)</f>
        <v>0</v>
      </c>
      <c r="BL1338" s="19" t="s">
        <v>255</v>
      </c>
      <c r="BM1338" s="186" t="s">
        <v>1191</v>
      </c>
    </row>
    <row r="1339" spans="1:65" s="2" customFormat="1" ht="11.25">
      <c r="A1339" s="36"/>
      <c r="B1339" s="37"/>
      <c r="C1339" s="38"/>
      <c r="D1339" s="188" t="s">
        <v>141</v>
      </c>
      <c r="E1339" s="38"/>
      <c r="F1339" s="189" t="s">
        <v>1192</v>
      </c>
      <c r="G1339" s="38"/>
      <c r="H1339" s="38"/>
      <c r="I1339" s="190"/>
      <c r="J1339" s="38"/>
      <c r="K1339" s="38"/>
      <c r="L1339" s="41"/>
      <c r="M1339" s="191"/>
      <c r="N1339" s="192"/>
      <c r="O1339" s="66"/>
      <c r="P1339" s="66"/>
      <c r="Q1339" s="66"/>
      <c r="R1339" s="66"/>
      <c r="S1339" s="66"/>
      <c r="T1339" s="67"/>
      <c r="U1339" s="36"/>
      <c r="V1339" s="36"/>
      <c r="W1339" s="36"/>
      <c r="X1339" s="36"/>
      <c r="Y1339" s="36"/>
      <c r="Z1339" s="36"/>
      <c r="AA1339" s="36"/>
      <c r="AB1339" s="36"/>
      <c r="AC1339" s="36"/>
      <c r="AD1339" s="36"/>
      <c r="AE1339" s="36"/>
      <c r="AT1339" s="19" t="s">
        <v>141</v>
      </c>
      <c r="AU1339" s="19" t="s">
        <v>82</v>
      </c>
    </row>
    <row r="1340" spans="1:65" s="2" customFormat="1" ht="16.5" customHeight="1">
      <c r="A1340" s="36"/>
      <c r="B1340" s="37"/>
      <c r="C1340" s="175" t="s">
        <v>1193</v>
      </c>
      <c r="D1340" s="175" t="s">
        <v>134</v>
      </c>
      <c r="E1340" s="176" t="s">
        <v>1194</v>
      </c>
      <c r="F1340" s="177" t="s">
        <v>1195</v>
      </c>
      <c r="G1340" s="178" t="s">
        <v>1196</v>
      </c>
      <c r="H1340" s="179">
        <v>1</v>
      </c>
      <c r="I1340" s="180"/>
      <c r="J1340" s="181">
        <f>ROUND(I1340*H1340,2)</f>
        <v>0</v>
      </c>
      <c r="K1340" s="177" t="s">
        <v>19</v>
      </c>
      <c r="L1340" s="41"/>
      <c r="M1340" s="182" t="s">
        <v>19</v>
      </c>
      <c r="N1340" s="183" t="s">
        <v>43</v>
      </c>
      <c r="O1340" s="66"/>
      <c r="P1340" s="184">
        <f>O1340*H1340</f>
        <v>0</v>
      </c>
      <c r="Q1340" s="184">
        <v>0</v>
      </c>
      <c r="R1340" s="184">
        <f>Q1340*H1340</f>
        <v>0</v>
      </c>
      <c r="S1340" s="184">
        <v>0</v>
      </c>
      <c r="T1340" s="185">
        <f>S1340*H1340</f>
        <v>0</v>
      </c>
      <c r="U1340" s="36"/>
      <c r="V1340" s="36"/>
      <c r="W1340" s="36"/>
      <c r="X1340" s="36"/>
      <c r="Y1340" s="36"/>
      <c r="Z1340" s="36"/>
      <c r="AA1340" s="36"/>
      <c r="AB1340" s="36"/>
      <c r="AC1340" s="36"/>
      <c r="AD1340" s="36"/>
      <c r="AE1340" s="36"/>
      <c r="AR1340" s="186" t="s">
        <v>255</v>
      </c>
      <c r="AT1340" s="186" t="s">
        <v>134</v>
      </c>
      <c r="AU1340" s="186" t="s">
        <v>82</v>
      </c>
      <c r="AY1340" s="19" t="s">
        <v>132</v>
      </c>
      <c r="BE1340" s="187">
        <f>IF(N1340="základní",J1340,0)</f>
        <v>0</v>
      </c>
      <c r="BF1340" s="187">
        <f>IF(N1340="snížená",J1340,0)</f>
        <v>0</v>
      </c>
      <c r="BG1340" s="187">
        <f>IF(N1340="zákl. přenesená",J1340,0)</f>
        <v>0</v>
      </c>
      <c r="BH1340" s="187">
        <f>IF(N1340="sníž. přenesená",J1340,0)</f>
        <v>0</v>
      </c>
      <c r="BI1340" s="187">
        <f>IF(N1340="nulová",J1340,0)</f>
        <v>0</v>
      </c>
      <c r="BJ1340" s="19" t="s">
        <v>80</v>
      </c>
      <c r="BK1340" s="187">
        <f>ROUND(I1340*H1340,2)</f>
        <v>0</v>
      </c>
      <c r="BL1340" s="19" t="s">
        <v>255</v>
      </c>
      <c r="BM1340" s="186" t="s">
        <v>1197</v>
      </c>
    </row>
    <row r="1341" spans="1:65" s="13" customFormat="1" ht="11.25">
      <c r="B1341" s="193"/>
      <c r="C1341" s="194"/>
      <c r="D1341" s="195" t="s">
        <v>143</v>
      </c>
      <c r="E1341" s="196" t="s">
        <v>19</v>
      </c>
      <c r="F1341" s="197" t="s">
        <v>202</v>
      </c>
      <c r="G1341" s="194"/>
      <c r="H1341" s="196" t="s">
        <v>19</v>
      </c>
      <c r="I1341" s="198"/>
      <c r="J1341" s="194"/>
      <c r="K1341" s="194"/>
      <c r="L1341" s="199"/>
      <c r="M1341" s="200"/>
      <c r="N1341" s="201"/>
      <c r="O1341" s="201"/>
      <c r="P1341" s="201"/>
      <c r="Q1341" s="201"/>
      <c r="R1341" s="201"/>
      <c r="S1341" s="201"/>
      <c r="T1341" s="202"/>
      <c r="AT1341" s="203" t="s">
        <v>143</v>
      </c>
      <c r="AU1341" s="203" t="s">
        <v>82</v>
      </c>
      <c r="AV1341" s="13" t="s">
        <v>80</v>
      </c>
      <c r="AW1341" s="13" t="s">
        <v>34</v>
      </c>
      <c r="AX1341" s="13" t="s">
        <v>72</v>
      </c>
      <c r="AY1341" s="203" t="s">
        <v>132</v>
      </c>
    </row>
    <row r="1342" spans="1:65" s="14" customFormat="1" ht="11.25">
      <c r="B1342" s="204"/>
      <c r="C1342" s="205"/>
      <c r="D1342" s="195" t="s">
        <v>143</v>
      </c>
      <c r="E1342" s="206" t="s">
        <v>19</v>
      </c>
      <c r="F1342" s="207" t="s">
        <v>80</v>
      </c>
      <c r="G1342" s="205"/>
      <c r="H1342" s="208">
        <v>1</v>
      </c>
      <c r="I1342" s="209"/>
      <c r="J1342" s="205"/>
      <c r="K1342" s="205"/>
      <c r="L1342" s="210"/>
      <c r="M1342" s="211"/>
      <c r="N1342" s="212"/>
      <c r="O1342" s="212"/>
      <c r="P1342" s="212"/>
      <c r="Q1342" s="212"/>
      <c r="R1342" s="212"/>
      <c r="S1342" s="212"/>
      <c r="T1342" s="213"/>
      <c r="AT1342" s="214" t="s">
        <v>143</v>
      </c>
      <c r="AU1342" s="214" t="s">
        <v>82</v>
      </c>
      <c r="AV1342" s="14" t="s">
        <v>82</v>
      </c>
      <c r="AW1342" s="14" t="s">
        <v>34</v>
      </c>
      <c r="AX1342" s="14" t="s">
        <v>72</v>
      </c>
      <c r="AY1342" s="214" t="s">
        <v>132</v>
      </c>
    </row>
    <row r="1343" spans="1:65" s="15" customFormat="1" ht="11.25">
      <c r="B1343" s="215"/>
      <c r="C1343" s="216"/>
      <c r="D1343" s="195" t="s">
        <v>143</v>
      </c>
      <c r="E1343" s="217" t="s">
        <v>19</v>
      </c>
      <c r="F1343" s="218" t="s">
        <v>150</v>
      </c>
      <c r="G1343" s="216"/>
      <c r="H1343" s="219">
        <v>1</v>
      </c>
      <c r="I1343" s="220"/>
      <c r="J1343" s="216"/>
      <c r="K1343" s="216"/>
      <c r="L1343" s="221"/>
      <c r="M1343" s="222"/>
      <c r="N1343" s="223"/>
      <c r="O1343" s="223"/>
      <c r="P1343" s="223"/>
      <c r="Q1343" s="223"/>
      <c r="R1343" s="223"/>
      <c r="S1343" s="223"/>
      <c r="T1343" s="224"/>
      <c r="AT1343" s="225" t="s">
        <v>143</v>
      </c>
      <c r="AU1343" s="225" t="s">
        <v>82</v>
      </c>
      <c r="AV1343" s="15" t="s">
        <v>139</v>
      </c>
      <c r="AW1343" s="15" t="s">
        <v>34</v>
      </c>
      <c r="AX1343" s="15" t="s">
        <v>80</v>
      </c>
      <c r="AY1343" s="225" t="s">
        <v>132</v>
      </c>
    </row>
    <row r="1344" spans="1:65" s="2" customFormat="1" ht="24.2" customHeight="1">
      <c r="A1344" s="36"/>
      <c r="B1344" s="37"/>
      <c r="C1344" s="175" t="s">
        <v>1198</v>
      </c>
      <c r="D1344" s="175" t="s">
        <v>134</v>
      </c>
      <c r="E1344" s="176" t="s">
        <v>1199</v>
      </c>
      <c r="F1344" s="177" t="s">
        <v>1200</v>
      </c>
      <c r="G1344" s="178" t="s">
        <v>1051</v>
      </c>
      <c r="H1344" s="247"/>
      <c r="I1344" s="180"/>
      <c r="J1344" s="181">
        <f>ROUND(I1344*H1344,2)</f>
        <v>0</v>
      </c>
      <c r="K1344" s="177" t="s">
        <v>138</v>
      </c>
      <c r="L1344" s="41"/>
      <c r="M1344" s="182" t="s">
        <v>19</v>
      </c>
      <c r="N1344" s="183" t="s">
        <v>43</v>
      </c>
      <c r="O1344" s="66"/>
      <c r="P1344" s="184">
        <f>O1344*H1344</f>
        <v>0</v>
      </c>
      <c r="Q1344" s="184">
        <v>0</v>
      </c>
      <c r="R1344" s="184">
        <f>Q1344*H1344</f>
        <v>0</v>
      </c>
      <c r="S1344" s="184">
        <v>0</v>
      </c>
      <c r="T1344" s="185">
        <f>S1344*H1344</f>
        <v>0</v>
      </c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R1344" s="186" t="s">
        <v>255</v>
      </c>
      <c r="AT1344" s="186" t="s">
        <v>134</v>
      </c>
      <c r="AU1344" s="186" t="s">
        <v>82</v>
      </c>
      <c r="AY1344" s="19" t="s">
        <v>132</v>
      </c>
      <c r="BE1344" s="187">
        <f>IF(N1344="základní",J1344,0)</f>
        <v>0</v>
      </c>
      <c r="BF1344" s="187">
        <f>IF(N1344="snížená",J1344,0)</f>
        <v>0</v>
      </c>
      <c r="BG1344" s="187">
        <f>IF(N1344="zákl. přenesená",J1344,0)</f>
        <v>0</v>
      </c>
      <c r="BH1344" s="187">
        <f>IF(N1344="sníž. přenesená",J1344,0)</f>
        <v>0</v>
      </c>
      <c r="BI1344" s="187">
        <f>IF(N1344="nulová",J1344,0)</f>
        <v>0</v>
      </c>
      <c r="BJ1344" s="19" t="s">
        <v>80</v>
      </c>
      <c r="BK1344" s="187">
        <f>ROUND(I1344*H1344,2)</f>
        <v>0</v>
      </c>
      <c r="BL1344" s="19" t="s">
        <v>255</v>
      </c>
      <c r="BM1344" s="186" t="s">
        <v>1201</v>
      </c>
    </row>
    <row r="1345" spans="1:65" s="2" customFormat="1" ht="11.25">
      <c r="A1345" s="36"/>
      <c r="B1345" s="37"/>
      <c r="C1345" s="38"/>
      <c r="D1345" s="188" t="s">
        <v>141</v>
      </c>
      <c r="E1345" s="38"/>
      <c r="F1345" s="189" t="s">
        <v>1202</v>
      </c>
      <c r="G1345" s="38"/>
      <c r="H1345" s="38"/>
      <c r="I1345" s="190"/>
      <c r="J1345" s="38"/>
      <c r="K1345" s="38"/>
      <c r="L1345" s="41"/>
      <c r="M1345" s="191"/>
      <c r="N1345" s="192"/>
      <c r="O1345" s="66"/>
      <c r="P1345" s="66"/>
      <c r="Q1345" s="66"/>
      <c r="R1345" s="66"/>
      <c r="S1345" s="66"/>
      <c r="T1345" s="67"/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T1345" s="19" t="s">
        <v>141</v>
      </c>
      <c r="AU1345" s="19" t="s">
        <v>82</v>
      </c>
    </row>
    <row r="1346" spans="1:65" s="12" customFormat="1" ht="22.9" customHeight="1">
      <c r="B1346" s="159"/>
      <c r="C1346" s="160"/>
      <c r="D1346" s="161" t="s">
        <v>71</v>
      </c>
      <c r="E1346" s="173" t="s">
        <v>1203</v>
      </c>
      <c r="F1346" s="173" t="s">
        <v>1204</v>
      </c>
      <c r="G1346" s="160"/>
      <c r="H1346" s="160"/>
      <c r="I1346" s="163"/>
      <c r="J1346" s="174">
        <f>BK1346</f>
        <v>0</v>
      </c>
      <c r="K1346" s="160"/>
      <c r="L1346" s="165"/>
      <c r="M1346" s="166"/>
      <c r="N1346" s="167"/>
      <c r="O1346" s="167"/>
      <c r="P1346" s="168">
        <f>SUM(P1347:P1364)</f>
        <v>0</v>
      </c>
      <c r="Q1346" s="167"/>
      <c r="R1346" s="168">
        <f>SUM(R1347:R1364)</f>
        <v>0.1107463875</v>
      </c>
      <c r="S1346" s="167"/>
      <c r="T1346" s="169">
        <f>SUM(T1347:T1364)</f>
        <v>0</v>
      </c>
      <c r="AR1346" s="170" t="s">
        <v>82</v>
      </c>
      <c r="AT1346" s="171" t="s">
        <v>71</v>
      </c>
      <c r="AU1346" s="171" t="s">
        <v>80</v>
      </c>
      <c r="AY1346" s="170" t="s">
        <v>132</v>
      </c>
      <c r="BK1346" s="172">
        <f>SUM(BK1347:BK1364)</f>
        <v>0</v>
      </c>
    </row>
    <row r="1347" spans="1:65" s="2" customFormat="1" ht="21.75" customHeight="1">
      <c r="A1347" s="36"/>
      <c r="B1347" s="37"/>
      <c r="C1347" s="175" t="s">
        <v>1205</v>
      </c>
      <c r="D1347" s="175" t="s">
        <v>134</v>
      </c>
      <c r="E1347" s="176" t="s">
        <v>1206</v>
      </c>
      <c r="F1347" s="177" t="s">
        <v>1207</v>
      </c>
      <c r="G1347" s="178" t="s">
        <v>137</v>
      </c>
      <c r="H1347" s="179">
        <v>1</v>
      </c>
      <c r="I1347" s="180"/>
      <c r="J1347" s="181">
        <f>ROUND(I1347*H1347,2)</f>
        <v>0</v>
      </c>
      <c r="K1347" s="177" t="s">
        <v>138</v>
      </c>
      <c r="L1347" s="41"/>
      <c r="M1347" s="182" t="s">
        <v>19</v>
      </c>
      <c r="N1347" s="183" t="s">
        <v>43</v>
      </c>
      <c r="O1347" s="66"/>
      <c r="P1347" s="184">
        <f>O1347*H1347</f>
        <v>0</v>
      </c>
      <c r="Q1347" s="184">
        <v>2.6848749999999999E-4</v>
      </c>
      <c r="R1347" s="184">
        <f>Q1347*H1347</f>
        <v>2.6848749999999999E-4</v>
      </c>
      <c r="S1347" s="184">
        <v>0</v>
      </c>
      <c r="T1347" s="185">
        <f>S1347*H1347</f>
        <v>0</v>
      </c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R1347" s="186" t="s">
        <v>255</v>
      </c>
      <c r="AT1347" s="186" t="s">
        <v>134</v>
      </c>
      <c r="AU1347" s="186" t="s">
        <v>82</v>
      </c>
      <c r="AY1347" s="19" t="s">
        <v>132</v>
      </c>
      <c r="BE1347" s="187">
        <f>IF(N1347="základní",J1347,0)</f>
        <v>0</v>
      </c>
      <c r="BF1347" s="187">
        <f>IF(N1347="snížená",J1347,0)</f>
        <v>0</v>
      </c>
      <c r="BG1347" s="187">
        <f>IF(N1347="zákl. přenesená",J1347,0)</f>
        <v>0</v>
      </c>
      <c r="BH1347" s="187">
        <f>IF(N1347="sníž. přenesená",J1347,0)</f>
        <v>0</v>
      </c>
      <c r="BI1347" s="187">
        <f>IF(N1347="nulová",J1347,0)</f>
        <v>0</v>
      </c>
      <c r="BJ1347" s="19" t="s">
        <v>80</v>
      </c>
      <c r="BK1347" s="187">
        <f>ROUND(I1347*H1347,2)</f>
        <v>0</v>
      </c>
      <c r="BL1347" s="19" t="s">
        <v>255</v>
      </c>
      <c r="BM1347" s="186" t="s">
        <v>1208</v>
      </c>
    </row>
    <row r="1348" spans="1:65" s="2" customFormat="1" ht="11.25">
      <c r="A1348" s="36"/>
      <c r="B1348" s="37"/>
      <c r="C1348" s="38"/>
      <c r="D1348" s="188" t="s">
        <v>141</v>
      </c>
      <c r="E1348" s="38"/>
      <c r="F1348" s="189" t="s">
        <v>1209</v>
      </c>
      <c r="G1348" s="38"/>
      <c r="H1348" s="38"/>
      <c r="I1348" s="190"/>
      <c r="J1348" s="38"/>
      <c r="K1348" s="38"/>
      <c r="L1348" s="41"/>
      <c r="M1348" s="191"/>
      <c r="N1348" s="192"/>
      <c r="O1348" s="66"/>
      <c r="P1348" s="66"/>
      <c r="Q1348" s="66"/>
      <c r="R1348" s="66"/>
      <c r="S1348" s="66"/>
      <c r="T1348" s="67"/>
      <c r="U1348" s="36"/>
      <c r="V1348" s="36"/>
      <c r="W1348" s="36"/>
      <c r="X1348" s="36"/>
      <c r="Y1348" s="36"/>
      <c r="Z1348" s="36"/>
      <c r="AA1348" s="36"/>
      <c r="AB1348" s="36"/>
      <c r="AC1348" s="36"/>
      <c r="AD1348" s="36"/>
      <c r="AE1348" s="36"/>
      <c r="AT1348" s="19" t="s">
        <v>141</v>
      </c>
      <c r="AU1348" s="19" t="s">
        <v>82</v>
      </c>
    </row>
    <row r="1349" spans="1:65" s="13" customFormat="1" ht="11.25">
      <c r="B1349" s="193"/>
      <c r="C1349" s="194"/>
      <c r="D1349" s="195" t="s">
        <v>143</v>
      </c>
      <c r="E1349" s="196" t="s">
        <v>19</v>
      </c>
      <c r="F1349" s="197" t="s">
        <v>334</v>
      </c>
      <c r="G1349" s="194"/>
      <c r="H1349" s="196" t="s">
        <v>19</v>
      </c>
      <c r="I1349" s="198"/>
      <c r="J1349" s="194"/>
      <c r="K1349" s="194"/>
      <c r="L1349" s="199"/>
      <c r="M1349" s="200"/>
      <c r="N1349" s="201"/>
      <c r="O1349" s="201"/>
      <c r="P1349" s="201"/>
      <c r="Q1349" s="201"/>
      <c r="R1349" s="201"/>
      <c r="S1349" s="201"/>
      <c r="T1349" s="202"/>
      <c r="AT1349" s="203" t="s">
        <v>143</v>
      </c>
      <c r="AU1349" s="203" t="s">
        <v>82</v>
      </c>
      <c r="AV1349" s="13" t="s">
        <v>80</v>
      </c>
      <c r="AW1349" s="13" t="s">
        <v>34</v>
      </c>
      <c r="AX1349" s="13" t="s">
        <v>72</v>
      </c>
      <c r="AY1349" s="203" t="s">
        <v>132</v>
      </c>
    </row>
    <row r="1350" spans="1:65" s="13" customFormat="1" ht="11.25">
      <c r="B1350" s="193"/>
      <c r="C1350" s="194"/>
      <c r="D1350" s="195" t="s">
        <v>143</v>
      </c>
      <c r="E1350" s="196" t="s">
        <v>19</v>
      </c>
      <c r="F1350" s="197" t="s">
        <v>335</v>
      </c>
      <c r="G1350" s="194"/>
      <c r="H1350" s="196" t="s">
        <v>19</v>
      </c>
      <c r="I1350" s="198"/>
      <c r="J1350" s="194"/>
      <c r="K1350" s="194"/>
      <c r="L1350" s="199"/>
      <c r="M1350" s="200"/>
      <c r="N1350" s="201"/>
      <c r="O1350" s="201"/>
      <c r="P1350" s="201"/>
      <c r="Q1350" s="201"/>
      <c r="R1350" s="201"/>
      <c r="S1350" s="201"/>
      <c r="T1350" s="202"/>
      <c r="AT1350" s="203" t="s">
        <v>143</v>
      </c>
      <c r="AU1350" s="203" t="s">
        <v>82</v>
      </c>
      <c r="AV1350" s="13" t="s">
        <v>80</v>
      </c>
      <c r="AW1350" s="13" t="s">
        <v>34</v>
      </c>
      <c r="AX1350" s="13" t="s">
        <v>72</v>
      </c>
      <c r="AY1350" s="203" t="s">
        <v>132</v>
      </c>
    </row>
    <row r="1351" spans="1:65" s="13" customFormat="1" ht="11.25">
      <c r="B1351" s="193"/>
      <c r="C1351" s="194"/>
      <c r="D1351" s="195" t="s">
        <v>143</v>
      </c>
      <c r="E1351" s="196" t="s">
        <v>19</v>
      </c>
      <c r="F1351" s="197" t="s">
        <v>395</v>
      </c>
      <c r="G1351" s="194"/>
      <c r="H1351" s="196" t="s">
        <v>19</v>
      </c>
      <c r="I1351" s="198"/>
      <c r="J1351" s="194"/>
      <c r="K1351" s="194"/>
      <c r="L1351" s="199"/>
      <c r="M1351" s="200"/>
      <c r="N1351" s="201"/>
      <c r="O1351" s="201"/>
      <c r="P1351" s="201"/>
      <c r="Q1351" s="201"/>
      <c r="R1351" s="201"/>
      <c r="S1351" s="201"/>
      <c r="T1351" s="202"/>
      <c r="AT1351" s="203" t="s">
        <v>143</v>
      </c>
      <c r="AU1351" s="203" t="s">
        <v>82</v>
      </c>
      <c r="AV1351" s="13" t="s">
        <v>80</v>
      </c>
      <c r="AW1351" s="13" t="s">
        <v>34</v>
      </c>
      <c r="AX1351" s="13" t="s">
        <v>72</v>
      </c>
      <c r="AY1351" s="203" t="s">
        <v>132</v>
      </c>
    </row>
    <row r="1352" spans="1:65" s="14" customFormat="1" ht="11.25">
      <c r="B1352" s="204"/>
      <c r="C1352" s="205"/>
      <c r="D1352" s="195" t="s">
        <v>143</v>
      </c>
      <c r="E1352" s="206" t="s">
        <v>19</v>
      </c>
      <c r="F1352" s="207" t="s">
        <v>348</v>
      </c>
      <c r="G1352" s="205"/>
      <c r="H1352" s="208">
        <v>1</v>
      </c>
      <c r="I1352" s="209"/>
      <c r="J1352" s="205"/>
      <c r="K1352" s="205"/>
      <c r="L1352" s="210"/>
      <c r="M1352" s="211"/>
      <c r="N1352" s="212"/>
      <c r="O1352" s="212"/>
      <c r="P1352" s="212"/>
      <c r="Q1352" s="212"/>
      <c r="R1352" s="212"/>
      <c r="S1352" s="212"/>
      <c r="T1352" s="213"/>
      <c r="AT1352" s="214" t="s">
        <v>143</v>
      </c>
      <c r="AU1352" s="214" t="s">
        <v>82</v>
      </c>
      <c r="AV1352" s="14" t="s">
        <v>82</v>
      </c>
      <c r="AW1352" s="14" t="s">
        <v>34</v>
      </c>
      <c r="AX1352" s="14" t="s">
        <v>72</v>
      </c>
      <c r="AY1352" s="214" t="s">
        <v>132</v>
      </c>
    </row>
    <row r="1353" spans="1:65" s="15" customFormat="1" ht="11.25">
      <c r="B1353" s="215"/>
      <c r="C1353" s="216"/>
      <c r="D1353" s="195" t="s">
        <v>143</v>
      </c>
      <c r="E1353" s="217" t="s">
        <v>19</v>
      </c>
      <c r="F1353" s="218" t="s">
        <v>150</v>
      </c>
      <c r="G1353" s="216"/>
      <c r="H1353" s="219">
        <v>1</v>
      </c>
      <c r="I1353" s="220"/>
      <c r="J1353" s="216"/>
      <c r="K1353" s="216"/>
      <c r="L1353" s="221"/>
      <c r="M1353" s="222"/>
      <c r="N1353" s="223"/>
      <c r="O1353" s="223"/>
      <c r="P1353" s="223"/>
      <c r="Q1353" s="223"/>
      <c r="R1353" s="223"/>
      <c r="S1353" s="223"/>
      <c r="T1353" s="224"/>
      <c r="AT1353" s="225" t="s">
        <v>143</v>
      </c>
      <c r="AU1353" s="225" t="s">
        <v>82</v>
      </c>
      <c r="AV1353" s="15" t="s">
        <v>139</v>
      </c>
      <c r="AW1353" s="15" t="s">
        <v>34</v>
      </c>
      <c r="AX1353" s="15" t="s">
        <v>80</v>
      </c>
      <c r="AY1353" s="225" t="s">
        <v>132</v>
      </c>
    </row>
    <row r="1354" spans="1:65" s="2" customFormat="1" ht="16.5" customHeight="1">
      <c r="A1354" s="36"/>
      <c r="B1354" s="37"/>
      <c r="C1354" s="237" t="s">
        <v>1210</v>
      </c>
      <c r="D1354" s="237" t="s">
        <v>282</v>
      </c>
      <c r="E1354" s="238" t="s">
        <v>1211</v>
      </c>
      <c r="F1354" s="239" t="s">
        <v>1212</v>
      </c>
      <c r="G1354" s="240" t="s">
        <v>137</v>
      </c>
      <c r="H1354" s="241">
        <v>1</v>
      </c>
      <c r="I1354" s="242"/>
      <c r="J1354" s="243">
        <f>ROUND(I1354*H1354,2)</f>
        <v>0</v>
      </c>
      <c r="K1354" s="239" t="s">
        <v>138</v>
      </c>
      <c r="L1354" s="244"/>
      <c r="M1354" s="245" t="s">
        <v>19</v>
      </c>
      <c r="N1354" s="246" t="s">
        <v>43</v>
      </c>
      <c r="O1354" s="66"/>
      <c r="P1354" s="184">
        <f>O1354*H1354</f>
        <v>0</v>
      </c>
      <c r="Q1354" s="184">
        <v>3.056E-2</v>
      </c>
      <c r="R1354" s="184">
        <f>Q1354*H1354</f>
        <v>3.056E-2</v>
      </c>
      <c r="S1354" s="184">
        <v>0</v>
      </c>
      <c r="T1354" s="185">
        <f>S1354*H1354</f>
        <v>0</v>
      </c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R1354" s="186" t="s">
        <v>359</v>
      </c>
      <c r="AT1354" s="186" t="s">
        <v>282</v>
      </c>
      <c r="AU1354" s="186" t="s">
        <v>82</v>
      </c>
      <c r="AY1354" s="19" t="s">
        <v>132</v>
      </c>
      <c r="BE1354" s="187">
        <f>IF(N1354="základní",J1354,0)</f>
        <v>0</v>
      </c>
      <c r="BF1354" s="187">
        <f>IF(N1354="snížená",J1354,0)</f>
        <v>0</v>
      </c>
      <c r="BG1354" s="187">
        <f>IF(N1354="zákl. přenesená",J1354,0)</f>
        <v>0</v>
      </c>
      <c r="BH1354" s="187">
        <f>IF(N1354="sníž. přenesená",J1354,0)</f>
        <v>0</v>
      </c>
      <c r="BI1354" s="187">
        <f>IF(N1354="nulová",J1354,0)</f>
        <v>0</v>
      </c>
      <c r="BJ1354" s="19" t="s">
        <v>80</v>
      </c>
      <c r="BK1354" s="187">
        <f>ROUND(I1354*H1354,2)</f>
        <v>0</v>
      </c>
      <c r="BL1354" s="19" t="s">
        <v>255</v>
      </c>
      <c r="BM1354" s="186" t="s">
        <v>1213</v>
      </c>
    </row>
    <row r="1355" spans="1:65" s="2" customFormat="1" ht="24.2" customHeight="1">
      <c r="A1355" s="36"/>
      <c r="B1355" s="37"/>
      <c r="C1355" s="175" t="s">
        <v>1214</v>
      </c>
      <c r="D1355" s="175" t="s">
        <v>134</v>
      </c>
      <c r="E1355" s="176" t="s">
        <v>1215</v>
      </c>
      <c r="F1355" s="177" t="s">
        <v>1216</v>
      </c>
      <c r="G1355" s="178" t="s">
        <v>574</v>
      </c>
      <c r="H1355" s="179">
        <v>1</v>
      </c>
      <c r="I1355" s="180"/>
      <c r="J1355" s="181">
        <f>ROUND(I1355*H1355,2)</f>
        <v>0</v>
      </c>
      <c r="K1355" s="177" t="s">
        <v>138</v>
      </c>
      <c r="L1355" s="41"/>
      <c r="M1355" s="182" t="s">
        <v>19</v>
      </c>
      <c r="N1355" s="183" t="s">
        <v>43</v>
      </c>
      <c r="O1355" s="66"/>
      <c r="P1355" s="184">
        <f>O1355*H1355</f>
        <v>0</v>
      </c>
      <c r="Q1355" s="184">
        <v>9.1790000000000003E-4</v>
      </c>
      <c r="R1355" s="184">
        <f>Q1355*H1355</f>
        <v>9.1790000000000003E-4</v>
      </c>
      <c r="S1355" s="184">
        <v>0</v>
      </c>
      <c r="T1355" s="185">
        <f>S1355*H1355</f>
        <v>0</v>
      </c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R1355" s="186" t="s">
        <v>255</v>
      </c>
      <c r="AT1355" s="186" t="s">
        <v>134</v>
      </c>
      <c r="AU1355" s="186" t="s">
        <v>82</v>
      </c>
      <c r="AY1355" s="19" t="s">
        <v>132</v>
      </c>
      <c r="BE1355" s="187">
        <f>IF(N1355="základní",J1355,0)</f>
        <v>0</v>
      </c>
      <c r="BF1355" s="187">
        <f>IF(N1355="snížená",J1355,0)</f>
        <v>0</v>
      </c>
      <c r="BG1355" s="187">
        <f>IF(N1355="zákl. přenesená",J1355,0)</f>
        <v>0</v>
      </c>
      <c r="BH1355" s="187">
        <f>IF(N1355="sníž. přenesená",J1355,0)</f>
        <v>0</v>
      </c>
      <c r="BI1355" s="187">
        <f>IF(N1355="nulová",J1355,0)</f>
        <v>0</v>
      </c>
      <c r="BJ1355" s="19" t="s">
        <v>80</v>
      </c>
      <c r="BK1355" s="187">
        <f>ROUND(I1355*H1355,2)</f>
        <v>0</v>
      </c>
      <c r="BL1355" s="19" t="s">
        <v>255</v>
      </c>
      <c r="BM1355" s="186" t="s">
        <v>1217</v>
      </c>
    </row>
    <row r="1356" spans="1:65" s="2" customFormat="1" ht="11.25">
      <c r="A1356" s="36"/>
      <c r="B1356" s="37"/>
      <c r="C1356" s="38"/>
      <c r="D1356" s="188" t="s">
        <v>141</v>
      </c>
      <c r="E1356" s="38"/>
      <c r="F1356" s="189" t="s">
        <v>1218</v>
      </c>
      <c r="G1356" s="38"/>
      <c r="H1356" s="38"/>
      <c r="I1356" s="190"/>
      <c r="J1356" s="38"/>
      <c r="K1356" s="38"/>
      <c r="L1356" s="41"/>
      <c r="M1356" s="191"/>
      <c r="N1356" s="192"/>
      <c r="O1356" s="66"/>
      <c r="P1356" s="66"/>
      <c r="Q1356" s="66"/>
      <c r="R1356" s="66"/>
      <c r="S1356" s="66"/>
      <c r="T1356" s="67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T1356" s="19" t="s">
        <v>141</v>
      </c>
      <c r="AU1356" s="19" t="s">
        <v>82</v>
      </c>
    </row>
    <row r="1357" spans="1:65" s="13" customFormat="1" ht="11.25">
      <c r="B1357" s="193"/>
      <c r="C1357" s="194"/>
      <c r="D1357" s="195" t="s">
        <v>143</v>
      </c>
      <c r="E1357" s="196" t="s">
        <v>19</v>
      </c>
      <c r="F1357" s="197" t="s">
        <v>334</v>
      </c>
      <c r="G1357" s="194"/>
      <c r="H1357" s="196" t="s">
        <v>19</v>
      </c>
      <c r="I1357" s="198"/>
      <c r="J1357" s="194"/>
      <c r="K1357" s="194"/>
      <c r="L1357" s="199"/>
      <c r="M1357" s="200"/>
      <c r="N1357" s="201"/>
      <c r="O1357" s="201"/>
      <c r="P1357" s="201"/>
      <c r="Q1357" s="201"/>
      <c r="R1357" s="201"/>
      <c r="S1357" s="201"/>
      <c r="T1357" s="202"/>
      <c r="AT1357" s="203" t="s">
        <v>143</v>
      </c>
      <c r="AU1357" s="203" t="s">
        <v>82</v>
      </c>
      <c r="AV1357" s="13" t="s">
        <v>80</v>
      </c>
      <c r="AW1357" s="13" t="s">
        <v>34</v>
      </c>
      <c r="AX1357" s="13" t="s">
        <v>72</v>
      </c>
      <c r="AY1357" s="203" t="s">
        <v>132</v>
      </c>
    </row>
    <row r="1358" spans="1:65" s="13" customFormat="1" ht="11.25">
      <c r="B1358" s="193"/>
      <c r="C1358" s="194"/>
      <c r="D1358" s="195" t="s">
        <v>143</v>
      </c>
      <c r="E1358" s="196" t="s">
        <v>19</v>
      </c>
      <c r="F1358" s="197" t="s">
        <v>335</v>
      </c>
      <c r="G1358" s="194"/>
      <c r="H1358" s="196" t="s">
        <v>19</v>
      </c>
      <c r="I1358" s="198"/>
      <c r="J1358" s="194"/>
      <c r="K1358" s="194"/>
      <c r="L1358" s="199"/>
      <c r="M1358" s="200"/>
      <c r="N1358" s="201"/>
      <c r="O1358" s="201"/>
      <c r="P1358" s="201"/>
      <c r="Q1358" s="201"/>
      <c r="R1358" s="201"/>
      <c r="S1358" s="201"/>
      <c r="T1358" s="202"/>
      <c r="AT1358" s="203" t="s">
        <v>143</v>
      </c>
      <c r="AU1358" s="203" t="s">
        <v>82</v>
      </c>
      <c r="AV1358" s="13" t="s">
        <v>80</v>
      </c>
      <c r="AW1358" s="13" t="s">
        <v>34</v>
      </c>
      <c r="AX1358" s="13" t="s">
        <v>72</v>
      </c>
      <c r="AY1358" s="203" t="s">
        <v>132</v>
      </c>
    </row>
    <row r="1359" spans="1:65" s="13" customFormat="1" ht="11.25">
      <c r="B1359" s="193"/>
      <c r="C1359" s="194"/>
      <c r="D1359" s="195" t="s">
        <v>143</v>
      </c>
      <c r="E1359" s="196" t="s">
        <v>19</v>
      </c>
      <c r="F1359" s="197" t="s">
        <v>395</v>
      </c>
      <c r="G1359" s="194"/>
      <c r="H1359" s="196" t="s">
        <v>19</v>
      </c>
      <c r="I1359" s="198"/>
      <c r="J1359" s="194"/>
      <c r="K1359" s="194"/>
      <c r="L1359" s="199"/>
      <c r="M1359" s="200"/>
      <c r="N1359" s="201"/>
      <c r="O1359" s="201"/>
      <c r="P1359" s="201"/>
      <c r="Q1359" s="201"/>
      <c r="R1359" s="201"/>
      <c r="S1359" s="201"/>
      <c r="T1359" s="202"/>
      <c r="AT1359" s="203" t="s">
        <v>143</v>
      </c>
      <c r="AU1359" s="203" t="s">
        <v>82</v>
      </c>
      <c r="AV1359" s="13" t="s">
        <v>80</v>
      </c>
      <c r="AW1359" s="13" t="s">
        <v>34</v>
      </c>
      <c r="AX1359" s="13" t="s">
        <v>72</v>
      </c>
      <c r="AY1359" s="203" t="s">
        <v>132</v>
      </c>
    </row>
    <row r="1360" spans="1:65" s="14" customFormat="1" ht="11.25">
      <c r="B1360" s="204"/>
      <c r="C1360" s="205"/>
      <c r="D1360" s="195" t="s">
        <v>143</v>
      </c>
      <c r="E1360" s="206" t="s">
        <v>19</v>
      </c>
      <c r="F1360" s="207" t="s">
        <v>80</v>
      </c>
      <c r="G1360" s="205"/>
      <c r="H1360" s="208">
        <v>1</v>
      </c>
      <c r="I1360" s="209"/>
      <c r="J1360" s="205"/>
      <c r="K1360" s="205"/>
      <c r="L1360" s="210"/>
      <c r="M1360" s="211"/>
      <c r="N1360" s="212"/>
      <c r="O1360" s="212"/>
      <c r="P1360" s="212"/>
      <c r="Q1360" s="212"/>
      <c r="R1360" s="212"/>
      <c r="S1360" s="212"/>
      <c r="T1360" s="213"/>
      <c r="AT1360" s="214" t="s">
        <v>143</v>
      </c>
      <c r="AU1360" s="214" t="s">
        <v>82</v>
      </c>
      <c r="AV1360" s="14" t="s">
        <v>82</v>
      </c>
      <c r="AW1360" s="14" t="s">
        <v>34</v>
      </c>
      <c r="AX1360" s="14" t="s">
        <v>72</v>
      </c>
      <c r="AY1360" s="214" t="s">
        <v>132</v>
      </c>
    </row>
    <row r="1361" spans="1:65" s="15" customFormat="1" ht="11.25">
      <c r="B1361" s="215"/>
      <c r="C1361" s="216"/>
      <c r="D1361" s="195" t="s">
        <v>143</v>
      </c>
      <c r="E1361" s="217" t="s">
        <v>19</v>
      </c>
      <c r="F1361" s="218" t="s">
        <v>150</v>
      </c>
      <c r="G1361" s="216"/>
      <c r="H1361" s="219">
        <v>1</v>
      </c>
      <c r="I1361" s="220"/>
      <c r="J1361" s="216"/>
      <c r="K1361" s="216"/>
      <c r="L1361" s="221"/>
      <c r="M1361" s="222"/>
      <c r="N1361" s="223"/>
      <c r="O1361" s="223"/>
      <c r="P1361" s="223"/>
      <c r="Q1361" s="223"/>
      <c r="R1361" s="223"/>
      <c r="S1361" s="223"/>
      <c r="T1361" s="224"/>
      <c r="AT1361" s="225" t="s">
        <v>143</v>
      </c>
      <c r="AU1361" s="225" t="s">
        <v>82</v>
      </c>
      <c r="AV1361" s="15" t="s">
        <v>139</v>
      </c>
      <c r="AW1361" s="15" t="s">
        <v>34</v>
      </c>
      <c r="AX1361" s="15" t="s">
        <v>80</v>
      </c>
      <c r="AY1361" s="225" t="s">
        <v>132</v>
      </c>
    </row>
    <row r="1362" spans="1:65" s="2" customFormat="1" ht="16.5" customHeight="1">
      <c r="A1362" s="36"/>
      <c r="B1362" s="37"/>
      <c r="C1362" s="237" t="s">
        <v>1219</v>
      </c>
      <c r="D1362" s="237" t="s">
        <v>282</v>
      </c>
      <c r="E1362" s="238" t="s">
        <v>1220</v>
      </c>
      <c r="F1362" s="239" t="s">
        <v>1221</v>
      </c>
      <c r="G1362" s="240" t="s">
        <v>574</v>
      </c>
      <c r="H1362" s="241">
        <v>1</v>
      </c>
      <c r="I1362" s="242"/>
      <c r="J1362" s="243">
        <f>ROUND(I1362*H1362,2)</f>
        <v>0</v>
      </c>
      <c r="K1362" s="239" t="s">
        <v>617</v>
      </c>
      <c r="L1362" s="244"/>
      <c r="M1362" s="245" t="s">
        <v>19</v>
      </c>
      <c r="N1362" s="246" t="s">
        <v>43</v>
      </c>
      <c r="O1362" s="66"/>
      <c r="P1362" s="184">
        <f>O1362*H1362</f>
        <v>0</v>
      </c>
      <c r="Q1362" s="184">
        <v>7.9000000000000001E-2</v>
      </c>
      <c r="R1362" s="184">
        <f>Q1362*H1362</f>
        <v>7.9000000000000001E-2</v>
      </c>
      <c r="S1362" s="184">
        <v>0</v>
      </c>
      <c r="T1362" s="185">
        <f>S1362*H1362</f>
        <v>0</v>
      </c>
      <c r="U1362" s="36"/>
      <c r="V1362" s="36"/>
      <c r="W1362" s="36"/>
      <c r="X1362" s="36"/>
      <c r="Y1362" s="36"/>
      <c r="Z1362" s="36"/>
      <c r="AA1362" s="36"/>
      <c r="AB1362" s="36"/>
      <c r="AC1362" s="36"/>
      <c r="AD1362" s="36"/>
      <c r="AE1362" s="36"/>
      <c r="AR1362" s="186" t="s">
        <v>359</v>
      </c>
      <c r="AT1362" s="186" t="s">
        <v>282</v>
      </c>
      <c r="AU1362" s="186" t="s">
        <v>82</v>
      </c>
      <c r="AY1362" s="19" t="s">
        <v>132</v>
      </c>
      <c r="BE1362" s="187">
        <f>IF(N1362="základní",J1362,0)</f>
        <v>0</v>
      </c>
      <c r="BF1362" s="187">
        <f>IF(N1362="snížená",J1362,0)</f>
        <v>0</v>
      </c>
      <c r="BG1362" s="187">
        <f>IF(N1362="zákl. přenesená",J1362,0)</f>
        <v>0</v>
      </c>
      <c r="BH1362" s="187">
        <f>IF(N1362="sníž. přenesená",J1362,0)</f>
        <v>0</v>
      </c>
      <c r="BI1362" s="187">
        <f>IF(N1362="nulová",J1362,0)</f>
        <v>0</v>
      </c>
      <c r="BJ1362" s="19" t="s">
        <v>80</v>
      </c>
      <c r="BK1362" s="187">
        <f>ROUND(I1362*H1362,2)</f>
        <v>0</v>
      </c>
      <c r="BL1362" s="19" t="s">
        <v>255</v>
      </c>
      <c r="BM1362" s="186" t="s">
        <v>1222</v>
      </c>
    </row>
    <row r="1363" spans="1:65" s="2" customFormat="1" ht="24.2" customHeight="1">
      <c r="A1363" s="36"/>
      <c r="B1363" s="37"/>
      <c r="C1363" s="175" t="s">
        <v>1223</v>
      </c>
      <c r="D1363" s="175" t="s">
        <v>134</v>
      </c>
      <c r="E1363" s="176" t="s">
        <v>1224</v>
      </c>
      <c r="F1363" s="177" t="s">
        <v>1225</v>
      </c>
      <c r="G1363" s="178" t="s">
        <v>1051</v>
      </c>
      <c r="H1363" s="247"/>
      <c r="I1363" s="180"/>
      <c r="J1363" s="181">
        <f>ROUND(I1363*H1363,2)</f>
        <v>0</v>
      </c>
      <c r="K1363" s="177" t="s">
        <v>138</v>
      </c>
      <c r="L1363" s="41"/>
      <c r="M1363" s="182" t="s">
        <v>19</v>
      </c>
      <c r="N1363" s="183" t="s">
        <v>43</v>
      </c>
      <c r="O1363" s="66"/>
      <c r="P1363" s="184">
        <f>O1363*H1363</f>
        <v>0</v>
      </c>
      <c r="Q1363" s="184">
        <v>0</v>
      </c>
      <c r="R1363" s="184">
        <f>Q1363*H1363</f>
        <v>0</v>
      </c>
      <c r="S1363" s="184">
        <v>0</v>
      </c>
      <c r="T1363" s="185">
        <f>S1363*H1363</f>
        <v>0</v>
      </c>
      <c r="U1363" s="36"/>
      <c r="V1363" s="36"/>
      <c r="W1363" s="36"/>
      <c r="X1363" s="36"/>
      <c r="Y1363" s="36"/>
      <c r="Z1363" s="36"/>
      <c r="AA1363" s="36"/>
      <c r="AB1363" s="36"/>
      <c r="AC1363" s="36"/>
      <c r="AD1363" s="36"/>
      <c r="AE1363" s="36"/>
      <c r="AR1363" s="186" t="s">
        <v>255</v>
      </c>
      <c r="AT1363" s="186" t="s">
        <v>134</v>
      </c>
      <c r="AU1363" s="186" t="s">
        <v>82</v>
      </c>
      <c r="AY1363" s="19" t="s">
        <v>132</v>
      </c>
      <c r="BE1363" s="187">
        <f>IF(N1363="základní",J1363,0)</f>
        <v>0</v>
      </c>
      <c r="BF1363" s="187">
        <f>IF(N1363="snížená",J1363,0)</f>
        <v>0</v>
      </c>
      <c r="BG1363" s="187">
        <f>IF(N1363="zákl. přenesená",J1363,0)</f>
        <v>0</v>
      </c>
      <c r="BH1363" s="187">
        <f>IF(N1363="sníž. přenesená",J1363,0)</f>
        <v>0</v>
      </c>
      <c r="BI1363" s="187">
        <f>IF(N1363="nulová",J1363,0)</f>
        <v>0</v>
      </c>
      <c r="BJ1363" s="19" t="s">
        <v>80</v>
      </c>
      <c r="BK1363" s="187">
        <f>ROUND(I1363*H1363,2)</f>
        <v>0</v>
      </c>
      <c r="BL1363" s="19" t="s">
        <v>255</v>
      </c>
      <c r="BM1363" s="186" t="s">
        <v>1226</v>
      </c>
    </row>
    <row r="1364" spans="1:65" s="2" customFormat="1" ht="11.25">
      <c r="A1364" s="36"/>
      <c r="B1364" s="37"/>
      <c r="C1364" s="38"/>
      <c r="D1364" s="188" t="s">
        <v>141</v>
      </c>
      <c r="E1364" s="38"/>
      <c r="F1364" s="189" t="s">
        <v>1227</v>
      </c>
      <c r="G1364" s="38"/>
      <c r="H1364" s="38"/>
      <c r="I1364" s="190"/>
      <c r="J1364" s="38"/>
      <c r="K1364" s="38"/>
      <c r="L1364" s="41"/>
      <c r="M1364" s="191"/>
      <c r="N1364" s="192"/>
      <c r="O1364" s="66"/>
      <c r="P1364" s="66"/>
      <c r="Q1364" s="66"/>
      <c r="R1364" s="66"/>
      <c r="S1364" s="66"/>
      <c r="T1364" s="67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T1364" s="19" t="s">
        <v>141</v>
      </c>
      <c r="AU1364" s="19" t="s">
        <v>82</v>
      </c>
    </row>
    <row r="1365" spans="1:65" s="12" customFormat="1" ht="22.9" customHeight="1">
      <c r="B1365" s="159"/>
      <c r="C1365" s="160"/>
      <c r="D1365" s="161" t="s">
        <v>71</v>
      </c>
      <c r="E1365" s="173" t="s">
        <v>1228</v>
      </c>
      <c r="F1365" s="173" t="s">
        <v>1229</v>
      </c>
      <c r="G1365" s="160"/>
      <c r="H1365" s="160"/>
      <c r="I1365" s="163"/>
      <c r="J1365" s="174">
        <f>BK1365</f>
        <v>0</v>
      </c>
      <c r="K1365" s="160"/>
      <c r="L1365" s="165"/>
      <c r="M1365" s="166"/>
      <c r="N1365" s="167"/>
      <c r="O1365" s="167"/>
      <c r="P1365" s="168">
        <f>SUM(P1366:P1378)</f>
        <v>0</v>
      </c>
      <c r="Q1365" s="167"/>
      <c r="R1365" s="168">
        <f>SUM(R1366:R1378)</f>
        <v>1.218616E-2</v>
      </c>
      <c r="S1365" s="167"/>
      <c r="T1365" s="169">
        <f>SUM(T1366:T1378)</f>
        <v>0</v>
      </c>
      <c r="AR1365" s="170" t="s">
        <v>82</v>
      </c>
      <c r="AT1365" s="171" t="s">
        <v>71</v>
      </c>
      <c r="AU1365" s="171" t="s">
        <v>80</v>
      </c>
      <c r="AY1365" s="170" t="s">
        <v>132</v>
      </c>
      <c r="BK1365" s="172">
        <f>SUM(BK1366:BK1378)</f>
        <v>0</v>
      </c>
    </row>
    <row r="1366" spans="1:65" s="2" customFormat="1" ht="21.75" customHeight="1">
      <c r="A1366" s="36"/>
      <c r="B1366" s="37"/>
      <c r="C1366" s="175" t="s">
        <v>1230</v>
      </c>
      <c r="D1366" s="175" t="s">
        <v>134</v>
      </c>
      <c r="E1366" s="176" t="s">
        <v>1231</v>
      </c>
      <c r="F1366" s="177" t="s">
        <v>1232</v>
      </c>
      <c r="G1366" s="178" t="s">
        <v>159</v>
      </c>
      <c r="H1366" s="179">
        <v>9.4</v>
      </c>
      <c r="I1366" s="180"/>
      <c r="J1366" s="181">
        <f>ROUND(I1366*H1366,2)</f>
        <v>0</v>
      </c>
      <c r="K1366" s="177" t="s">
        <v>138</v>
      </c>
      <c r="L1366" s="41"/>
      <c r="M1366" s="182" t="s">
        <v>19</v>
      </c>
      <c r="N1366" s="183" t="s">
        <v>43</v>
      </c>
      <c r="O1366" s="66"/>
      <c r="P1366" s="184">
        <f>O1366*H1366</f>
        <v>0</v>
      </c>
      <c r="Q1366" s="184">
        <v>5.6400000000000002E-5</v>
      </c>
      <c r="R1366" s="184">
        <f>Q1366*H1366</f>
        <v>5.3016000000000001E-4</v>
      </c>
      <c r="S1366" s="184">
        <v>0</v>
      </c>
      <c r="T1366" s="185">
        <f>S1366*H1366</f>
        <v>0</v>
      </c>
      <c r="U1366" s="36"/>
      <c r="V1366" s="36"/>
      <c r="W1366" s="36"/>
      <c r="X1366" s="36"/>
      <c r="Y1366" s="36"/>
      <c r="Z1366" s="36"/>
      <c r="AA1366" s="36"/>
      <c r="AB1366" s="36"/>
      <c r="AC1366" s="36"/>
      <c r="AD1366" s="36"/>
      <c r="AE1366" s="36"/>
      <c r="AR1366" s="186" t="s">
        <v>255</v>
      </c>
      <c r="AT1366" s="186" t="s">
        <v>134</v>
      </c>
      <c r="AU1366" s="186" t="s">
        <v>82</v>
      </c>
      <c r="AY1366" s="19" t="s">
        <v>132</v>
      </c>
      <c r="BE1366" s="187">
        <f>IF(N1366="základní",J1366,0)</f>
        <v>0</v>
      </c>
      <c r="BF1366" s="187">
        <f>IF(N1366="snížená",J1366,0)</f>
        <v>0</v>
      </c>
      <c r="BG1366" s="187">
        <f>IF(N1366="zákl. přenesená",J1366,0)</f>
        <v>0</v>
      </c>
      <c r="BH1366" s="187">
        <f>IF(N1366="sníž. přenesená",J1366,0)</f>
        <v>0</v>
      </c>
      <c r="BI1366" s="187">
        <f>IF(N1366="nulová",J1366,0)</f>
        <v>0</v>
      </c>
      <c r="BJ1366" s="19" t="s">
        <v>80</v>
      </c>
      <c r="BK1366" s="187">
        <f>ROUND(I1366*H1366,2)</f>
        <v>0</v>
      </c>
      <c r="BL1366" s="19" t="s">
        <v>255</v>
      </c>
      <c r="BM1366" s="186" t="s">
        <v>1233</v>
      </c>
    </row>
    <row r="1367" spans="1:65" s="2" customFormat="1" ht="11.25">
      <c r="A1367" s="36"/>
      <c r="B1367" s="37"/>
      <c r="C1367" s="38"/>
      <c r="D1367" s="188" t="s">
        <v>141</v>
      </c>
      <c r="E1367" s="38"/>
      <c r="F1367" s="189" t="s">
        <v>1234</v>
      </c>
      <c r="G1367" s="38"/>
      <c r="H1367" s="38"/>
      <c r="I1367" s="190"/>
      <c r="J1367" s="38"/>
      <c r="K1367" s="38"/>
      <c r="L1367" s="41"/>
      <c r="M1367" s="191"/>
      <c r="N1367" s="192"/>
      <c r="O1367" s="66"/>
      <c r="P1367" s="66"/>
      <c r="Q1367" s="66"/>
      <c r="R1367" s="66"/>
      <c r="S1367" s="66"/>
      <c r="T1367" s="67"/>
      <c r="U1367" s="36"/>
      <c r="V1367" s="36"/>
      <c r="W1367" s="36"/>
      <c r="X1367" s="36"/>
      <c r="Y1367" s="36"/>
      <c r="Z1367" s="36"/>
      <c r="AA1367" s="36"/>
      <c r="AB1367" s="36"/>
      <c r="AC1367" s="36"/>
      <c r="AD1367" s="36"/>
      <c r="AE1367" s="36"/>
      <c r="AT1367" s="19" t="s">
        <v>141</v>
      </c>
      <c r="AU1367" s="19" t="s">
        <v>82</v>
      </c>
    </row>
    <row r="1368" spans="1:65" s="13" customFormat="1" ht="11.25">
      <c r="B1368" s="193"/>
      <c r="C1368" s="194"/>
      <c r="D1368" s="195" t="s">
        <v>143</v>
      </c>
      <c r="E1368" s="196" t="s">
        <v>19</v>
      </c>
      <c r="F1368" s="197" t="s">
        <v>1235</v>
      </c>
      <c r="G1368" s="194"/>
      <c r="H1368" s="196" t="s">
        <v>19</v>
      </c>
      <c r="I1368" s="198"/>
      <c r="J1368" s="194"/>
      <c r="K1368" s="194"/>
      <c r="L1368" s="199"/>
      <c r="M1368" s="200"/>
      <c r="N1368" s="201"/>
      <c r="O1368" s="201"/>
      <c r="P1368" s="201"/>
      <c r="Q1368" s="201"/>
      <c r="R1368" s="201"/>
      <c r="S1368" s="201"/>
      <c r="T1368" s="202"/>
      <c r="AT1368" s="203" t="s">
        <v>143</v>
      </c>
      <c r="AU1368" s="203" t="s">
        <v>82</v>
      </c>
      <c r="AV1368" s="13" t="s">
        <v>80</v>
      </c>
      <c r="AW1368" s="13" t="s">
        <v>34</v>
      </c>
      <c r="AX1368" s="13" t="s">
        <v>72</v>
      </c>
      <c r="AY1368" s="203" t="s">
        <v>132</v>
      </c>
    </row>
    <row r="1369" spans="1:65" s="14" customFormat="1" ht="11.25">
      <c r="B1369" s="204"/>
      <c r="C1369" s="205"/>
      <c r="D1369" s="195" t="s">
        <v>143</v>
      </c>
      <c r="E1369" s="206" t="s">
        <v>19</v>
      </c>
      <c r="F1369" s="207" t="s">
        <v>1236</v>
      </c>
      <c r="G1369" s="205"/>
      <c r="H1369" s="208">
        <v>9.4</v>
      </c>
      <c r="I1369" s="209"/>
      <c r="J1369" s="205"/>
      <c r="K1369" s="205"/>
      <c r="L1369" s="210"/>
      <c r="M1369" s="211"/>
      <c r="N1369" s="212"/>
      <c r="O1369" s="212"/>
      <c r="P1369" s="212"/>
      <c r="Q1369" s="212"/>
      <c r="R1369" s="212"/>
      <c r="S1369" s="212"/>
      <c r="T1369" s="213"/>
      <c r="AT1369" s="214" t="s">
        <v>143</v>
      </c>
      <c r="AU1369" s="214" t="s">
        <v>82</v>
      </c>
      <c r="AV1369" s="14" t="s">
        <v>82</v>
      </c>
      <c r="AW1369" s="14" t="s">
        <v>34</v>
      </c>
      <c r="AX1369" s="14" t="s">
        <v>72</v>
      </c>
      <c r="AY1369" s="214" t="s">
        <v>132</v>
      </c>
    </row>
    <row r="1370" spans="1:65" s="15" customFormat="1" ht="11.25">
      <c r="B1370" s="215"/>
      <c r="C1370" s="216"/>
      <c r="D1370" s="195" t="s">
        <v>143</v>
      </c>
      <c r="E1370" s="217" t="s">
        <v>19</v>
      </c>
      <c r="F1370" s="218" t="s">
        <v>150</v>
      </c>
      <c r="G1370" s="216"/>
      <c r="H1370" s="219">
        <v>9.4</v>
      </c>
      <c r="I1370" s="220"/>
      <c r="J1370" s="216"/>
      <c r="K1370" s="216"/>
      <c r="L1370" s="221"/>
      <c r="M1370" s="222"/>
      <c r="N1370" s="223"/>
      <c r="O1370" s="223"/>
      <c r="P1370" s="223"/>
      <c r="Q1370" s="223"/>
      <c r="R1370" s="223"/>
      <c r="S1370" s="223"/>
      <c r="T1370" s="224"/>
      <c r="AT1370" s="225" t="s">
        <v>143</v>
      </c>
      <c r="AU1370" s="225" t="s">
        <v>82</v>
      </c>
      <c r="AV1370" s="15" t="s">
        <v>139</v>
      </c>
      <c r="AW1370" s="15" t="s">
        <v>34</v>
      </c>
      <c r="AX1370" s="15" t="s">
        <v>80</v>
      </c>
      <c r="AY1370" s="225" t="s">
        <v>132</v>
      </c>
    </row>
    <row r="1371" spans="1:65" s="2" customFormat="1" ht="16.5" customHeight="1">
      <c r="A1371" s="36"/>
      <c r="B1371" s="37"/>
      <c r="C1371" s="237" t="s">
        <v>1237</v>
      </c>
      <c r="D1371" s="237" t="s">
        <v>282</v>
      </c>
      <c r="E1371" s="238" t="s">
        <v>1238</v>
      </c>
      <c r="F1371" s="239" t="s">
        <v>1239</v>
      </c>
      <c r="G1371" s="240" t="s">
        <v>159</v>
      </c>
      <c r="H1371" s="241">
        <v>9.4</v>
      </c>
      <c r="I1371" s="242"/>
      <c r="J1371" s="243">
        <f>ROUND(I1371*H1371,2)</f>
        <v>0</v>
      </c>
      <c r="K1371" s="239" t="s">
        <v>138</v>
      </c>
      <c r="L1371" s="244"/>
      <c r="M1371" s="245" t="s">
        <v>19</v>
      </c>
      <c r="N1371" s="246" t="s">
        <v>43</v>
      </c>
      <c r="O1371" s="66"/>
      <c r="P1371" s="184">
        <f>O1371*H1371</f>
        <v>0</v>
      </c>
      <c r="Q1371" s="184">
        <v>1.24E-3</v>
      </c>
      <c r="R1371" s="184">
        <f>Q1371*H1371</f>
        <v>1.1656E-2</v>
      </c>
      <c r="S1371" s="184">
        <v>0</v>
      </c>
      <c r="T1371" s="185">
        <f>S1371*H1371</f>
        <v>0</v>
      </c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R1371" s="186" t="s">
        <v>359</v>
      </c>
      <c r="AT1371" s="186" t="s">
        <v>282</v>
      </c>
      <c r="AU1371" s="186" t="s">
        <v>82</v>
      </c>
      <c r="AY1371" s="19" t="s">
        <v>132</v>
      </c>
      <c r="BE1371" s="187">
        <f>IF(N1371="základní",J1371,0)</f>
        <v>0</v>
      </c>
      <c r="BF1371" s="187">
        <f>IF(N1371="snížená",J1371,0)</f>
        <v>0</v>
      </c>
      <c r="BG1371" s="187">
        <f>IF(N1371="zákl. přenesená",J1371,0)</f>
        <v>0</v>
      </c>
      <c r="BH1371" s="187">
        <f>IF(N1371="sníž. přenesená",J1371,0)</f>
        <v>0</v>
      </c>
      <c r="BI1371" s="187">
        <f>IF(N1371="nulová",J1371,0)</f>
        <v>0</v>
      </c>
      <c r="BJ1371" s="19" t="s">
        <v>80</v>
      </c>
      <c r="BK1371" s="187">
        <f>ROUND(I1371*H1371,2)</f>
        <v>0</v>
      </c>
      <c r="BL1371" s="19" t="s">
        <v>255</v>
      </c>
      <c r="BM1371" s="186" t="s">
        <v>1240</v>
      </c>
    </row>
    <row r="1372" spans="1:65" s="2" customFormat="1" ht="21.75" customHeight="1">
      <c r="A1372" s="36"/>
      <c r="B1372" s="37"/>
      <c r="C1372" s="175" t="s">
        <v>1241</v>
      </c>
      <c r="D1372" s="175" t="s">
        <v>134</v>
      </c>
      <c r="E1372" s="176" t="s">
        <v>1242</v>
      </c>
      <c r="F1372" s="177" t="s">
        <v>1243</v>
      </c>
      <c r="G1372" s="178" t="s">
        <v>1196</v>
      </c>
      <c r="H1372" s="179">
        <v>1</v>
      </c>
      <c r="I1372" s="180"/>
      <c r="J1372" s="181">
        <f>ROUND(I1372*H1372,2)</f>
        <v>0</v>
      </c>
      <c r="K1372" s="177" t="s">
        <v>19</v>
      </c>
      <c r="L1372" s="41"/>
      <c r="M1372" s="182" t="s">
        <v>19</v>
      </c>
      <c r="N1372" s="183" t="s">
        <v>43</v>
      </c>
      <c r="O1372" s="66"/>
      <c r="P1372" s="184">
        <f>O1372*H1372</f>
        <v>0</v>
      </c>
      <c r="Q1372" s="184">
        <v>0</v>
      </c>
      <c r="R1372" s="184">
        <f>Q1372*H1372</f>
        <v>0</v>
      </c>
      <c r="S1372" s="184">
        <v>0</v>
      </c>
      <c r="T1372" s="185">
        <f>S1372*H1372</f>
        <v>0</v>
      </c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R1372" s="186" t="s">
        <v>255</v>
      </c>
      <c r="AT1372" s="186" t="s">
        <v>134</v>
      </c>
      <c r="AU1372" s="186" t="s">
        <v>82</v>
      </c>
      <c r="AY1372" s="19" t="s">
        <v>132</v>
      </c>
      <c r="BE1372" s="187">
        <f>IF(N1372="základní",J1372,0)</f>
        <v>0</v>
      </c>
      <c r="BF1372" s="187">
        <f>IF(N1372="snížená",J1372,0)</f>
        <v>0</v>
      </c>
      <c r="BG1372" s="187">
        <f>IF(N1372="zákl. přenesená",J1372,0)</f>
        <v>0</v>
      </c>
      <c r="BH1372" s="187">
        <f>IF(N1372="sníž. přenesená",J1372,0)</f>
        <v>0</v>
      </c>
      <c r="BI1372" s="187">
        <f>IF(N1372="nulová",J1372,0)</f>
        <v>0</v>
      </c>
      <c r="BJ1372" s="19" t="s">
        <v>80</v>
      </c>
      <c r="BK1372" s="187">
        <f>ROUND(I1372*H1372,2)</f>
        <v>0</v>
      </c>
      <c r="BL1372" s="19" t="s">
        <v>255</v>
      </c>
      <c r="BM1372" s="186" t="s">
        <v>1244</v>
      </c>
    </row>
    <row r="1373" spans="1:65" s="2" customFormat="1" ht="16.5" customHeight="1">
      <c r="A1373" s="36"/>
      <c r="B1373" s="37"/>
      <c r="C1373" s="175" t="s">
        <v>1245</v>
      </c>
      <c r="D1373" s="175" t="s">
        <v>134</v>
      </c>
      <c r="E1373" s="176" t="s">
        <v>1246</v>
      </c>
      <c r="F1373" s="177" t="s">
        <v>1247</v>
      </c>
      <c r="G1373" s="178" t="s">
        <v>159</v>
      </c>
      <c r="H1373" s="179">
        <v>52.86</v>
      </c>
      <c r="I1373" s="180"/>
      <c r="J1373" s="181">
        <f>ROUND(I1373*H1373,2)</f>
        <v>0</v>
      </c>
      <c r="K1373" s="177" t="s">
        <v>19</v>
      </c>
      <c r="L1373" s="41"/>
      <c r="M1373" s="182" t="s">
        <v>19</v>
      </c>
      <c r="N1373" s="183" t="s">
        <v>43</v>
      </c>
      <c r="O1373" s="66"/>
      <c r="P1373" s="184">
        <f>O1373*H1373</f>
        <v>0</v>
      </c>
      <c r="Q1373" s="184">
        <v>0</v>
      </c>
      <c r="R1373" s="184">
        <f>Q1373*H1373</f>
        <v>0</v>
      </c>
      <c r="S1373" s="184">
        <v>0</v>
      </c>
      <c r="T1373" s="185">
        <f>S1373*H1373</f>
        <v>0</v>
      </c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R1373" s="186" t="s">
        <v>255</v>
      </c>
      <c r="AT1373" s="186" t="s">
        <v>134</v>
      </c>
      <c r="AU1373" s="186" t="s">
        <v>82</v>
      </c>
      <c r="AY1373" s="19" t="s">
        <v>132</v>
      </c>
      <c r="BE1373" s="187">
        <f>IF(N1373="základní",J1373,0)</f>
        <v>0</v>
      </c>
      <c r="BF1373" s="187">
        <f>IF(N1373="snížená",J1373,0)</f>
        <v>0</v>
      </c>
      <c r="BG1373" s="187">
        <f>IF(N1373="zákl. přenesená",J1373,0)</f>
        <v>0</v>
      </c>
      <c r="BH1373" s="187">
        <f>IF(N1373="sníž. přenesená",J1373,0)</f>
        <v>0</v>
      </c>
      <c r="BI1373" s="187">
        <f>IF(N1373="nulová",J1373,0)</f>
        <v>0</v>
      </c>
      <c r="BJ1373" s="19" t="s">
        <v>80</v>
      </c>
      <c r="BK1373" s="187">
        <f>ROUND(I1373*H1373,2)</f>
        <v>0</v>
      </c>
      <c r="BL1373" s="19" t="s">
        <v>255</v>
      </c>
      <c r="BM1373" s="186" t="s">
        <v>1248</v>
      </c>
    </row>
    <row r="1374" spans="1:65" s="13" customFormat="1" ht="11.25">
      <c r="B1374" s="193"/>
      <c r="C1374" s="194"/>
      <c r="D1374" s="195" t="s">
        <v>143</v>
      </c>
      <c r="E1374" s="196" t="s">
        <v>19</v>
      </c>
      <c r="F1374" s="197" t="s">
        <v>364</v>
      </c>
      <c r="G1374" s="194"/>
      <c r="H1374" s="196" t="s">
        <v>19</v>
      </c>
      <c r="I1374" s="198"/>
      <c r="J1374" s="194"/>
      <c r="K1374" s="194"/>
      <c r="L1374" s="199"/>
      <c r="M1374" s="200"/>
      <c r="N1374" s="201"/>
      <c r="O1374" s="201"/>
      <c r="P1374" s="201"/>
      <c r="Q1374" s="201"/>
      <c r="R1374" s="201"/>
      <c r="S1374" s="201"/>
      <c r="T1374" s="202"/>
      <c r="AT1374" s="203" t="s">
        <v>143</v>
      </c>
      <c r="AU1374" s="203" t="s">
        <v>82</v>
      </c>
      <c r="AV1374" s="13" t="s">
        <v>80</v>
      </c>
      <c r="AW1374" s="13" t="s">
        <v>34</v>
      </c>
      <c r="AX1374" s="13" t="s">
        <v>72</v>
      </c>
      <c r="AY1374" s="203" t="s">
        <v>132</v>
      </c>
    </row>
    <row r="1375" spans="1:65" s="14" customFormat="1" ht="11.25">
      <c r="B1375" s="204"/>
      <c r="C1375" s="205"/>
      <c r="D1375" s="195" t="s">
        <v>143</v>
      </c>
      <c r="E1375" s="206" t="s">
        <v>19</v>
      </c>
      <c r="F1375" s="207" t="s">
        <v>1249</v>
      </c>
      <c r="G1375" s="205"/>
      <c r="H1375" s="208">
        <v>52.86</v>
      </c>
      <c r="I1375" s="209"/>
      <c r="J1375" s="205"/>
      <c r="K1375" s="205"/>
      <c r="L1375" s="210"/>
      <c r="M1375" s="211"/>
      <c r="N1375" s="212"/>
      <c r="O1375" s="212"/>
      <c r="P1375" s="212"/>
      <c r="Q1375" s="212"/>
      <c r="R1375" s="212"/>
      <c r="S1375" s="212"/>
      <c r="T1375" s="213"/>
      <c r="AT1375" s="214" t="s">
        <v>143</v>
      </c>
      <c r="AU1375" s="214" t="s">
        <v>82</v>
      </c>
      <c r="AV1375" s="14" t="s">
        <v>82</v>
      </c>
      <c r="AW1375" s="14" t="s">
        <v>34</v>
      </c>
      <c r="AX1375" s="14" t="s">
        <v>72</v>
      </c>
      <c r="AY1375" s="214" t="s">
        <v>132</v>
      </c>
    </row>
    <row r="1376" spans="1:65" s="15" customFormat="1" ht="11.25">
      <c r="B1376" s="215"/>
      <c r="C1376" s="216"/>
      <c r="D1376" s="195" t="s">
        <v>143</v>
      </c>
      <c r="E1376" s="217" t="s">
        <v>19</v>
      </c>
      <c r="F1376" s="218" t="s">
        <v>150</v>
      </c>
      <c r="G1376" s="216"/>
      <c r="H1376" s="219">
        <v>52.86</v>
      </c>
      <c r="I1376" s="220"/>
      <c r="J1376" s="216"/>
      <c r="K1376" s="216"/>
      <c r="L1376" s="221"/>
      <c r="M1376" s="222"/>
      <c r="N1376" s="223"/>
      <c r="O1376" s="223"/>
      <c r="P1376" s="223"/>
      <c r="Q1376" s="223"/>
      <c r="R1376" s="223"/>
      <c r="S1376" s="223"/>
      <c r="T1376" s="224"/>
      <c r="AT1376" s="225" t="s">
        <v>143</v>
      </c>
      <c r="AU1376" s="225" t="s">
        <v>82</v>
      </c>
      <c r="AV1376" s="15" t="s">
        <v>139</v>
      </c>
      <c r="AW1376" s="15" t="s">
        <v>34</v>
      </c>
      <c r="AX1376" s="15" t="s">
        <v>80</v>
      </c>
      <c r="AY1376" s="225" t="s">
        <v>132</v>
      </c>
    </row>
    <row r="1377" spans="1:65" s="2" customFormat="1" ht="24.2" customHeight="1">
      <c r="A1377" s="36"/>
      <c r="B1377" s="37"/>
      <c r="C1377" s="175" t="s">
        <v>1250</v>
      </c>
      <c r="D1377" s="175" t="s">
        <v>134</v>
      </c>
      <c r="E1377" s="176" t="s">
        <v>1251</v>
      </c>
      <c r="F1377" s="177" t="s">
        <v>1252</v>
      </c>
      <c r="G1377" s="178" t="s">
        <v>1051</v>
      </c>
      <c r="H1377" s="247"/>
      <c r="I1377" s="180"/>
      <c r="J1377" s="181">
        <f>ROUND(I1377*H1377,2)</f>
        <v>0</v>
      </c>
      <c r="K1377" s="177" t="s">
        <v>138</v>
      </c>
      <c r="L1377" s="41"/>
      <c r="M1377" s="182" t="s">
        <v>19</v>
      </c>
      <c r="N1377" s="183" t="s">
        <v>43</v>
      </c>
      <c r="O1377" s="66"/>
      <c r="P1377" s="184">
        <f>O1377*H1377</f>
        <v>0</v>
      </c>
      <c r="Q1377" s="184">
        <v>0</v>
      </c>
      <c r="R1377" s="184">
        <f>Q1377*H1377</f>
        <v>0</v>
      </c>
      <c r="S1377" s="184">
        <v>0</v>
      </c>
      <c r="T1377" s="185">
        <f>S1377*H1377</f>
        <v>0</v>
      </c>
      <c r="U1377" s="36"/>
      <c r="V1377" s="36"/>
      <c r="W1377" s="36"/>
      <c r="X1377" s="36"/>
      <c r="Y1377" s="36"/>
      <c r="Z1377" s="36"/>
      <c r="AA1377" s="36"/>
      <c r="AB1377" s="36"/>
      <c r="AC1377" s="36"/>
      <c r="AD1377" s="36"/>
      <c r="AE1377" s="36"/>
      <c r="AR1377" s="186" t="s">
        <v>255</v>
      </c>
      <c r="AT1377" s="186" t="s">
        <v>134</v>
      </c>
      <c r="AU1377" s="186" t="s">
        <v>82</v>
      </c>
      <c r="AY1377" s="19" t="s">
        <v>132</v>
      </c>
      <c r="BE1377" s="187">
        <f>IF(N1377="základní",J1377,0)</f>
        <v>0</v>
      </c>
      <c r="BF1377" s="187">
        <f>IF(N1377="snížená",J1377,0)</f>
        <v>0</v>
      </c>
      <c r="BG1377" s="187">
        <f>IF(N1377="zákl. přenesená",J1377,0)</f>
        <v>0</v>
      </c>
      <c r="BH1377" s="187">
        <f>IF(N1377="sníž. přenesená",J1377,0)</f>
        <v>0</v>
      </c>
      <c r="BI1377" s="187">
        <f>IF(N1377="nulová",J1377,0)</f>
        <v>0</v>
      </c>
      <c r="BJ1377" s="19" t="s">
        <v>80</v>
      </c>
      <c r="BK1377" s="187">
        <f>ROUND(I1377*H1377,2)</f>
        <v>0</v>
      </c>
      <c r="BL1377" s="19" t="s">
        <v>255</v>
      </c>
      <c r="BM1377" s="186" t="s">
        <v>1253</v>
      </c>
    </row>
    <row r="1378" spans="1:65" s="2" customFormat="1" ht="11.25">
      <c r="A1378" s="36"/>
      <c r="B1378" s="37"/>
      <c r="C1378" s="38"/>
      <c r="D1378" s="188" t="s">
        <v>141</v>
      </c>
      <c r="E1378" s="38"/>
      <c r="F1378" s="189" t="s">
        <v>1254</v>
      </c>
      <c r="G1378" s="38"/>
      <c r="H1378" s="38"/>
      <c r="I1378" s="190"/>
      <c r="J1378" s="38"/>
      <c r="K1378" s="38"/>
      <c r="L1378" s="41"/>
      <c r="M1378" s="191"/>
      <c r="N1378" s="192"/>
      <c r="O1378" s="66"/>
      <c r="P1378" s="66"/>
      <c r="Q1378" s="66"/>
      <c r="R1378" s="66"/>
      <c r="S1378" s="66"/>
      <c r="T1378" s="67"/>
      <c r="U1378" s="36"/>
      <c r="V1378" s="36"/>
      <c r="W1378" s="36"/>
      <c r="X1378" s="36"/>
      <c r="Y1378" s="36"/>
      <c r="Z1378" s="36"/>
      <c r="AA1378" s="36"/>
      <c r="AB1378" s="36"/>
      <c r="AC1378" s="36"/>
      <c r="AD1378" s="36"/>
      <c r="AE1378" s="36"/>
      <c r="AT1378" s="19" t="s">
        <v>141</v>
      </c>
      <c r="AU1378" s="19" t="s">
        <v>82</v>
      </c>
    </row>
    <row r="1379" spans="1:65" s="12" customFormat="1" ht="22.9" customHeight="1">
      <c r="B1379" s="159"/>
      <c r="C1379" s="160"/>
      <c r="D1379" s="161" t="s">
        <v>71</v>
      </c>
      <c r="E1379" s="173" t="s">
        <v>1255</v>
      </c>
      <c r="F1379" s="173" t="s">
        <v>1256</v>
      </c>
      <c r="G1379" s="160"/>
      <c r="H1379" s="160"/>
      <c r="I1379" s="163"/>
      <c r="J1379" s="174">
        <f>BK1379</f>
        <v>0</v>
      </c>
      <c r="K1379" s="160"/>
      <c r="L1379" s="165"/>
      <c r="M1379" s="166"/>
      <c r="N1379" s="167"/>
      <c r="O1379" s="167"/>
      <c r="P1379" s="168">
        <f>SUM(P1380:P1404)</f>
        <v>0</v>
      </c>
      <c r="Q1379" s="167"/>
      <c r="R1379" s="168">
        <f>SUM(R1380:R1404)</f>
        <v>4.2331799999999996E-2</v>
      </c>
      <c r="S1379" s="167"/>
      <c r="T1379" s="169">
        <f>SUM(T1380:T1404)</f>
        <v>0</v>
      </c>
      <c r="AR1379" s="170" t="s">
        <v>82</v>
      </c>
      <c r="AT1379" s="171" t="s">
        <v>71</v>
      </c>
      <c r="AU1379" s="171" t="s">
        <v>80</v>
      </c>
      <c r="AY1379" s="170" t="s">
        <v>132</v>
      </c>
      <c r="BK1379" s="172">
        <f>SUM(BK1380:BK1404)</f>
        <v>0</v>
      </c>
    </row>
    <row r="1380" spans="1:65" s="2" customFormat="1" ht="16.5" customHeight="1">
      <c r="A1380" s="36"/>
      <c r="B1380" s="37"/>
      <c r="C1380" s="175" t="s">
        <v>1257</v>
      </c>
      <c r="D1380" s="175" t="s">
        <v>134</v>
      </c>
      <c r="E1380" s="176" t="s">
        <v>1258</v>
      </c>
      <c r="F1380" s="177" t="s">
        <v>1259</v>
      </c>
      <c r="G1380" s="178" t="s">
        <v>137</v>
      </c>
      <c r="H1380" s="179">
        <v>2.1749999999999998</v>
      </c>
      <c r="I1380" s="180"/>
      <c r="J1380" s="181">
        <f>ROUND(I1380*H1380,2)</f>
        <v>0</v>
      </c>
      <c r="K1380" s="177" t="s">
        <v>138</v>
      </c>
      <c r="L1380" s="41"/>
      <c r="M1380" s="182" t="s">
        <v>19</v>
      </c>
      <c r="N1380" s="183" t="s">
        <v>43</v>
      </c>
      <c r="O1380" s="66"/>
      <c r="P1380" s="184">
        <f>O1380*H1380</f>
        <v>0</v>
      </c>
      <c r="Q1380" s="184">
        <v>0</v>
      </c>
      <c r="R1380" s="184">
        <f>Q1380*H1380</f>
        <v>0</v>
      </c>
      <c r="S1380" s="184">
        <v>0</v>
      </c>
      <c r="T1380" s="185">
        <f>S1380*H1380</f>
        <v>0</v>
      </c>
      <c r="U1380" s="36"/>
      <c r="V1380" s="36"/>
      <c r="W1380" s="36"/>
      <c r="X1380" s="36"/>
      <c r="Y1380" s="36"/>
      <c r="Z1380" s="36"/>
      <c r="AA1380" s="36"/>
      <c r="AB1380" s="36"/>
      <c r="AC1380" s="36"/>
      <c r="AD1380" s="36"/>
      <c r="AE1380" s="36"/>
      <c r="AR1380" s="186" t="s">
        <v>255</v>
      </c>
      <c r="AT1380" s="186" t="s">
        <v>134</v>
      </c>
      <c r="AU1380" s="186" t="s">
        <v>82</v>
      </c>
      <c r="AY1380" s="19" t="s">
        <v>132</v>
      </c>
      <c r="BE1380" s="187">
        <f>IF(N1380="základní",J1380,0)</f>
        <v>0</v>
      </c>
      <c r="BF1380" s="187">
        <f>IF(N1380="snížená",J1380,0)</f>
        <v>0</v>
      </c>
      <c r="BG1380" s="187">
        <f>IF(N1380="zákl. přenesená",J1380,0)</f>
        <v>0</v>
      </c>
      <c r="BH1380" s="187">
        <f>IF(N1380="sníž. přenesená",J1380,0)</f>
        <v>0</v>
      </c>
      <c r="BI1380" s="187">
        <f>IF(N1380="nulová",J1380,0)</f>
        <v>0</v>
      </c>
      <c r="BJ1380" s="19" t="s">
        <v>80</v>
      </c>
      <c r="BK1380" s="187">
        <f>ROUND(I1380*H1380,2)</f>
        <v>0</v>
      </c>
      <c r="BL1380" s="19" t="s">
        <v>255</v>
      </c>
      <c r="BM1380" s="186" t="s">
        <v>1260</v>
      </c>
    </row>
    <row r="1381" spans="1:65" s="2" customFormat="1" ht="11.25">
      <c r="A1381" s="36"/>
      <c r="B1381" s="37"/>
      <c r="C1381" s="38"/>
      <c r="D1381" s="188" t="s">
        <v>141</v>
      </c>
      <c r="E1381" s="38"/>
      <c r="F1381" s="189" t="s">
        <v>1261</v>
      </c>
      <c r="G1381" s="38"/>
      <c r="H1381" s="38"/>
      <c r="I1381" s="190"/>
      <c r="J1381" s="38"/>
      <c r="K1381" s="38"/>
      <c r="L1381" s="41"/>
      <c r="M1381" s="191"/>
      <c r="N1381" s="192"/>
      <c r="O1381" s="66"/>
      <c r="P1381" s="66"/>
      <c r="Q1381" s="66"/>
      <c r="R1381" s="66"/>
      <c r="S1381" s="66"/>
      <c r="T1381" s="67"/>
      <c r="U1381" s="36"/>
      <c r="V1381" s="36"/>
      <c r="W1381" s="36"/>
      <c r="X1381" s="36"/>
      <c r="Y1381" s="36"/>
      <c r="Z1381" s="36"/>
      <c r="AA1381" s="36"/>
      <c r="AB1381" s="36"/>
      <c r="AC1381" s="36"/>
      <c r="AD1381" s="36"/>
      <c r="AE1381" s="36"/>
      <c r="AT1381" s="19" t="s">
        <v>141</v>
      </c>
      <c r="AU1381" s="19" t="s">
        <v>82</v>
      </c>
    </row>
    <row r="1382" spans="1:65" s="13" customFormat="1" ht="11.25">
      <c r="B1382" s="193"/>
      <c r="C1382" s="194"/>
      <c r="D1382" s="195" t="s">
        <v>143</v>
      </c>
      <c r="E1382" s="196" t="s">
        <v>19</v>
      </c>
      <c r="F1382" s="197" t="s">
        <v>334</v>
      </c>
      <c r="G1382" s="194"/>
      <c r="H1382" s="196" t="s">
        <v>19</v>
      </c>
      <c r="I1382" s="198"/>
      <c r="J1382" s="194"/>
      <c r="K1382" s="194"/>
      <c r="L1382" s="199"/>
      <c r="M1382" s="200"/>
      <c r="N1382" s="201"/>
      <c r="O1382" s="201"/>
      <c r="P1382" s="201"/>
      <c r="Q1382" s="201"/>
      <c r="R1382" s="201"/>
      <c r="S1382" s="201"/>
      <c r="T1382" s="202"/>
      <c r="AT1382" s="203" t="s">
        <v>143</v>
      </c>
      <c r="AU1382" s="203" t="s">
        <v>82</v>
      </c>
      <c r="AV1382" s="13" t="s">
        <v>80</v>
      </c>
      <c r="AW1382" s="13" t="s">
        <v>34</v>
      </c>
      <c r="AX1382" s="13" t="s">
        <v>72</v>
      </c>
      <c r="AY1382" s="203" t="s">
        <v>132</v>
      </c>
    </row>
    <row r="1383" spans="1:65" s="13" customFormat="1" ht="11.25">
      <c r="B1383" s="193"/>
      <c r="C1383" s="194"/>
      <c r="D1383" s="195" t="s">
        <v>143</v>
      </c>
      <c r="E1383" s="196" t="s">
        <v>19</v>
      </c>
      <c r="F1383" s="197" t="s">
        <v>335</v>
      </c>
      <c r="G1383" s="194"/>
      <c r="H1383" s="196" t="s">
        <v>19</v>
      </c>
      <c r="I1383" s="198"/>
      <c r="J1383" s="194"/>
      <c r="K1383" s="194"/>
      <c r="L1383" s="199"/>
      <c r="M1383" s="200"/>
      <c r="N1383" s="201"/>
      <c r="O1383" s="201"/>
      <c r="P1383" s="201"/>
      <c r="Q1383" s="201"/>
      <c r="R1383" s="201"/>
      <c r="S1383" s="201"/>
      <c r="T1383" s="202"/>
      <c r="AT1383" s="203" t="s">
        <v>143</v>
      </c>
      <c r="AU1383" s="203" t="s">
        <v>82</v>
      </c>
      <c r="AV1383" s="13" t="s">
        <v>80</v>
      </c>
      <c r="AW1383" s="13" t="s">
        <v>34</v>
      </c>
      <c r="AX1383" s="13" t="s">
        <v>72</v>
      </c>
      <c r="AY1383" s="203" t="s">
        <v>132</v>
      </c>
    </row>
    <row r="1384" spans="1:65" s="13" customFormat="1" ht="11.25">
      <c r="B1384" s="193"/>
      <c r="C1384" s="194"/>
      <c r="D1384" s="195" t="s">
        <v>143</v>
      </c>
      <c r="E1384" s="196" t="s">
        <v>19</v>
      </c>
      <c r="F1384" s="197" t="s">
        <v>1262</v>
      </c>
      <c r="G1384" s="194"/>
      <c r="H1384" s="196" t="s">
        <v>19</v>
      </c>
      <c r="I1384" s="198"/>
      <c r="J1384" s="194"/>
      <c r="K1384" s="194"/>
      <c r="L1384" s="199"/>
      <c r="M1384" s="200"/>
      <c r="N1384" s="201"/>
      <c r="O1384" s="201"/>
      <c r="P1384" s="201"/>
      <c r="Q1384" s="201"/>
      <c r="R1384" s="201"/>
      <c r="S1384" s="201"/>
      <c r="T1384" s="202"/>
      <c r="AT1384" s="203" t="s">
        <v>143</v>
      </c>
      <c r="AU1384" s="203" t="s">
        <v>82</v>
      </c>
      <c r="AV1384" s="13" t="s">
        <v>80</v>
      </c>
      <c r="AW1384" s="13" t="s">
        <v>34</v>
      </c>
      <c r="AX1384" s="13" t="s">
        <v>72</v>
      </c>
      <c r="AY1384" s="203" t="s">
        <v>132</v>
      </c>
    </row>
    <row r="1385" spans="1:65" s="14" customFormat="1" ht="11.25">
      <c r="B1385" s="204"/>
      <c r="C1385" s="205"/>
      <c r="D1385" s="195" t="s">
        <v>143</v>
      </c>
      <c r="E1385" s="206" t="s">
        <v>19</v>
      </c>
      <c r="F1385" s="207" t="s">
        <v>732</v>
      </c>
      <c r="G1385" s="205"/>
      <c r="H1385" s="208">
        <v>2.1749999999999998</v>
      </c>
      <c r="I1385" s="209"/>
      <c r="J1385" s="205"/>
      <c r="K1385" s="205"/>
      <c r="L1385" s="210"/>
      <c r="M1385" s="211"/>
      <c r="N1385" s="212"/>
      <c r="O1385" s="212"/>
      <c r="P1385" s="212"/>
      <c r="Q1385" s="212"/>
      <c r="R1385" s="212"/>
      <c r="S1385" s="212"/>
      <c r="T1385" s="213"/>
      <c r="AT1385" s="214" t="s">
        <v>143</v>
      </c>
      <c r="AU1385" s="214" t="s">
        <v>82</v>
      </c>
      <c r="AV1385" s="14" t="s">
        <v>82</v>
      </c>
      <c r="AW1385" s="14" t="s">
        <v>34</v>
      </c>
      <c r="AX1385" s="14" t="s">
        <v>72</v>
      </c>
      <c r="AY1385" s="214" t="s">
        <v>132</v>
      </c>
    </row>
    <row r="1386" spans="1:65" s="15" customFormat="1" ht="11.25">
      <c r="B1386" s="215"/>
      <c r="C1386" s="216"/>
      <c r="D1386" s="195" t="s">
        <v>143</v>
      </c>
      <c r="E1386" s="217" t="s">
        <v>19</v>
      </c>
      <c r="F1386" s="218" t="s">
        <v>150</v>
      </c>
      <c r="G1386" s="216"/>
      <c r="H1386" s="219">
        <v>2.1749999999999998</v>
      </c>
      <c r="I1386" s="220"/>
      <c r="J1386" s="216"/>
      <c r="K1386" s="216"/>
      <c r="L1386" s="221"/>
      <c r="M1386" s="222"/>
      <c r="N1386" s="223"/>
      <c r="O1386" s="223"/>
      <c r="P1386" s="223"/>
      <c r="Q1386" s="223"/>
      <c r="R1386" s="223"/>
      <c r="S1386" s="223"/>
      <c r="T1386" s="224"/>
      <c r="AT1386" s="225" t="s">
        <v>143</v>
      </c>
      <c r="AU1386" s="225" t="s">
        <v>82</v>
      </c>
      <c r="AV1386" s="15" t="s">
        <v>139</v>
      </c>
      <c r="AW1386" s="15" t="s">
        <v>34</v>
      </c>
      <c r="AX1386" s="15" t="s">
        <v>80</v>
      </c>
      <c r="AY1386" s="225" t="s">
        <v>132</v>
      </c>
    </row>
    <row r="1387" spans="1:65" s="2" customFormat="1" ht="16.5" customHeight="1">
      <c r="A1387" s="36"/>
      <c r="B1387" s="37"/>
      <c r="C1387" s="175" t="s">
        <v>1263</v>
      </c>
      <c r="D1387" s="175" t="s">
        <v>134</v>
      </c>
      <c r="E1387" s="176" t="s">
        <v>1264</v>
      </c>
      <c r="F1387" s="177" t="s">
        <v>1265</v>
      </c>
      <c r="G1387" s="178" t="s">
        <v>137</v>
      </c>
      <c r="H1387" s="179">
        <v>2.1749999999999998</v>
      </c>
      <c r="I1387" s="180"/>
      <c r="J1387" s="181">
        <f>ROUND(I1387*H1387,2)</f>
        <v>0</v>
      </c>
      <c r="K1387" s="177" t="s">
        <v>138</v>
      </c>
      <c r="L1387" s="41"/>
      <c r="M1387" s="182" t="s">
        <v>19</v>
      </c>
      <c r="N1387" s="183" t="s">
        <v>43</v>
      </c>
      <c r="O1387" s="66"/>
      <c r="P1387" s="184">
        <f>O1387*H1387</f>
        <v>0</v>
      </c>
      <c r="Q1387" s="184">
        <v>2.9999999999999997E-4</v>
      </c>
      <c r="R1387" s="184">
        <f>Q1387*H1387</f>
        <v>6.5249999999999987E-4</v>
      </c>
      <c r="S1387" s="184">
        <v>0</v>
      </c>
      <c r="T1387" s="185">
        <f>S1387*H1387</f>
        <v>0</v>
      </c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R1387" s="186" t="s">
        <v>255</v>
      </c>
      <c r="AT1387" s="186" t="s">
        <v>134</v>
      </c>
      <c r="AU1387" s="186" t="s">
        <v>82</v>
      </c>
      <c r="AY1387" s="19" t="s">
        <v>132</v>
      </c>
      <c r="BE1387" s="187">
        <f>IF(N1387="základní",J1387,0)</f>
        <v>0</v>
      </c>
      <c r="BF1387" s="187">
        <f>IF(N1387="snížená",J1387,0)</f>
        <v>0</v>
      </c>
      <c r="BG1387" s="187">
        <f>IF(N1387="zákl. přenesená",J1387,0)</f>
        <v>0</v>
      </c>
      <c r="BH1387" s="187">
        <f>IF(N1387="sníž. přenesená",J1387,0)</f>
        <v>0</v>
      </c>
      <c r="BI1387" s="187">
        <f>IF(N1387="nulová",J1387,0)</f>
        <v>0</v>
      </c>
      <c r="BJ1387" s="19" t="s">
        <v>80</v>
      </c>
      <c r="BK1387" s="187">
        <f>ROUND(I1387*H1387,2)</f>
        <v>0</v>
      </c>
      <c r="BL1387" s="19" t="s">
        <v>255</v>
      </c>
      <c r="BM1387" s="186" t="s">
        <v>1266</v>
      </c>
    </row>
    <row r="1388" spans="1:65" s="2" customFormat="1" ht="11.25">
      <c r="A1388" s="36"/>
      <c r="B1388" s="37"/>
      <c r="C1388" s="38"/>
      <c r="D1388" s="188" t="s">
        <v>141</v>
      </c>
      <c r="E1388" s="38"/>
      <c r="F1388" s="189" t="s">
        <v>1267</v>
      </c>
      <c r="G1388" s="38"/>
      <c r="H1388" s="38"/>
      <c r="I1388" s="190"/>
      <c r="J1388" s="38"/>
      <c r="K1388" s="38"/>
      <c r="L1388" s="41"/>
      <c r="M1388" s="191"/>
      <c r="N1388" s="192"/>
      <c r="O1388" s="66"/>
      <c r="P1388" s="66"/>
      <c r="Q1388" s="66"/>
      <c r="R1388" s="66"/>
      <c r="S1388" s="66"/>
      <c r="T1388" s="67"/>
      <c r="U1388" s="36"/>
      <c r="V1388" s="36"/>
      <c r="W1388" s="36"/>
      <c r="X1388" s="36"/>
      <c r="Y1388" s="36"/>
      <c r="Z1388" s="36"/>
      <c r="AA1388" s="36"/>
      <c r="AB1388" s="36"/>
      <c r="AC1388" s="36"/>
      <c r="AD1388" s="36"/>
      <c r="AE1388" s="36"/>
      <c r="AT1388" s="19" t="s">
        <v>141</v>
      </c>
      <c r="AU1388" s="19" t="s">
        <v>82</v>
      </c>
    </row>
    <row r="1389" spans="1:65" s="13" customFormat="1" ht="11.25">
      <c r="B1389" s="193"/>
      <c r="C1389" s="194"/>
      <c r="D1389" s="195" t="s">
        <v>143</v>
      </c>
      <c r="E1389" s="196" t="s">
        <v>19</v>
      </c>
      <c r="F1389" s="197" t="s">
        <v>334</v>
      </c>
      <c r="G1389" s="194"/>
      <c r="H1389" s="196" t="s">
        <v>19</v>
      </c>
      <c r="I1389" s="198"/>
      <c r="J1389" s="194"/>
      <c r="K1389" s="194"/>
      <c r="L1389" s="199"/>
      <c r="M1389" s="200"/>
      <c r="N1389" s="201"/>
      <c r="O1389" s="201"/>
      <c r="P1389" s="201"/>
      <c r="Q1389" s="201"/>
      <c r="R1389" s="201"/>
      <c r="S1389" s="201"/>
      <c r="T1389" s="202"/>
      <c r="AT1389" s="203" t="s">
        <v>143</v>
      </c>
      <c r="AU1389" s="203" t="s">
        <v>82</v>
      </c>
      <c r="AV1389" s="13" t="s">
        <v>80</v>
      </c>
      <c r="AW1389" s="13" t="s">
        <v>34</v>
      </c>
      <c r="AX1389" s="13" t="s">
        <v>72</v>
      </c>
      <c r="AY1389" s="203" t="s">
        <v>132</v>
      </c>
    </row>
    <row r="1390" spans="1:65" s="13" customFormat="1" ht="11.25">
      <c r="B1390" s="193"/>
      <c r="C1390" s="194"/>
      <c r="D1390" s="195" t="s">
        <v>143</v>
      </c>
      <c r="E1390" s="196" t="s">
        <v>19</v>
      </c>
      <c r="F1390" s="197" t="s">
        <v>335</v>
      </c>
      <c r="G1390" s="194"/>
      <c r="H1390" s="196" t="s">
        <v>19</v>
      </c>
      <c r="I1390" s="198"/>
      <c r="J1390" s="194"/>
      <c r="K1390" s="194"/>
      <c r="L1390" s="199"/>
      <c r="M1390" s="200"/>
      <c r="N1390" s="201"/>
      <c r="O1390" s="201"/>
      <c r="P1390" s="201"/>
      <c r="Q1390" s="201"/>
      <c r="R1390" s="201"/>
      <c r="S1390" s="201"/>
      <c r="T1390" s="202"/>
      <c r="AT1390" s="203" t="s">
        <v>143</v>
      </c>
      <c r="AU1390" s="203" t="s">
        <v>82</v>
      </c>
      <c r="AV1390" s="13" t="s">
        <v>80</v>
      </c>
      <c r="AW1390" s="13" t="s">
        <v>34</v>
      </c>
      <c r="AX1390" s="13" t="s">
        <v>72</v>
      </c>
      <c r="AY1390" s="203" t="s">
        <v>132</v>
      </c>
    </row>
    <row r="1391" spans="1:65" s="13" customFormat="1" ht="11.25">
      <c r="B1391" s="193"/>
      <c r="C1391" s="194"/>
      <c r="D1391" s="195" t="s">
        <v>143</v>
      </c>
      <c r="E1391" s="196" t="s">
        <v>19</v>
      </c>
      <c r="F1391" s="197" t="s">
        <v>1262</v>
      </c>
      <c r="G1391" s="194"/>
      <c r="H1391" s="196" t="s">
        <v>19</v>
      </c>
      <c r="I1391" s="198"/>
      <c r="J1391" s="194"/>
      <c r="K1391" s="194"/>
      <c r="L1391" s="199"/>
      <c r="M1391" s="200"/>
      <c r="N1391" s="201"/>
      <c r="O1391" s="201"/>
      <c r="P1391" s="201"/>
      <c r="Q1391" s="201"/>
      <c r="R1391" s="201"/>
      <c r="S1391" s="201"/>
      <c r="T1391" s="202"/>
      <c r="AT1391" s="203" t="s">
        <v>143</v>
      </c>
      <c r="AU1391" s="203" t="s">
        <v>82</v>
      </c>
      <c r="AV1391" s="13" t="s">
        <v>80</v>
      </c>
      <c r="AW1391" s="13" t="s">
        <v>34</v>
      </c>
      <c r="AX1391" s="13" t="s">
        <v>72</v>
      </c>
      <c r="AY1391" s="203" t="s">
        <v>132</v>
      </c>
    </row>
    <row r="1392" spans="1:65" s="14" customFormat="1" ht="11.25">
      <c r="B1392" s="204"/>
      <c r="C1392" s="205"/>
      <c r="D1392" s="195" t="s">
        <v>143</v>
      </c>
      <c r="E1392" s="206" t="s">
        <v>19</v>
      </c>
      <c r="F1392" s="207" t="s">
        <v>732</v>
      </c>
      <c r="G1392" s="205"/>
      <c r="H1392" s="208">
        <v>2.1749999999999998</v>
      </c>
      <c r="I1392" s="209"/>
      <c r="J1392" s="205"/>
      <c r="K1392" s="205"/>
      <c r="L1392" s="210"/>
      <c r="M1392" s="211"/>
      <c r="N1392" s="212"/>
      <c r="O1392" s="212"/>
      <c r="P1392" s="212"/>
      <c r="Q1392" s="212"/>
      <c r="R1392" s="212"/>
      <c r="S1392" s="212"/>
      <c r="T1392" s="213"/>
      <c r="AT1392" s="214" t="s">
        <v>143</v>
      </c>
      <c r="AU1392" s="214" t="s">
        <v>82</v>
      </c>
      <c r="AV1392" s="14" t="s">
        <v>82</v>
      </c>
      <c r="AW1392" s="14" t="s">
        <v>34</v>
      </c>
      <c r="AX1392" s="14" t="s">
        <v>72</v>
      </c>
      <c r="AY1392" s="214" t="s">
        <v>132</v>
      </c>
    </row>
    <row r="1393" spans="1:65" s="15" customFormat="1" ht="11.25">
      <c r="B1393" s="215"/>
      <c r="C1393" s="216"/>
      <c r="D1393" s="195" t="s">
        <v>143</v>
      </c>
      <c r="E1393" s="217" t="s">
        <v>19</v>
      </c>
      <c r="F1393" s="218" t="s">
        <v>150</v>
      </c>
      <c r="G1393" s="216"/>
      <c r="H1393" s="219">
        <v>2.1749999999999998</v>
      </c>
      <c r="I1393" s="220"/>
      <c r="J1393" s="216"/>
      <c r="K1393" s="216"/>
      <c r="L1393" s="221"/>
      <c r="M1393" s="222"/>
      <c r="N1393" s="223"/>
      <c r="O1393" s="223"/>
      <c r="P1393" s="223"/>
      <c r="Q1393" s="223"/>
      <c r="R1393" s="223"/>
      <c r="S1393" s="223"/>
      <c r="T1393" s="224"/>
      <c r="AT1393" s="225" t="s">
        <v>143</v>
      </c>
      <c r="AU1393" s="225" t="s">
        <v>82</v>
      </c>
      <c r="AV1393" s="15" t="s">
        <v>139</v>
      </c>
      <c r="AW1393" s="15" t="s">
        <v>34</v>
      </c>
      <c r="AX1393" s="15" t="s">
        <v>80</v>
      </c>
      <c r="AY1393" s="225" t="s">
        <v>132</v>
      </c>
    </row>
    <row r="1394" spans="1:65" s="2" customFormat="1" ht="24.2" customHeight="1">
      <c r="A1394" s="36"/>
      <c r="B1394" s="37"/>
      <c r="C1394" s="175" t="s">
        <v>1268</v>
      </c>
      <c r="D1394" s="175" t="s">
        <v>134</v>
      </c>
      <c r="E1394" s="176" t="s">
        <v>1269</v>
      </c>
      <c r="F1394" s="177" t="s">
        <v>1270</v>
      </c>
      <c r="G1394" s="178" t="s">
        <v>137</v>
      </c>
      <c r="H1394" s="179">
        <v>2.1749999999999998</v>
      </c>
      <c r="I1394" s="180"/>
      <c r="J1394" s="181">
        <f>ROUND(I1394*H1394,2)</f>
        <v>0</v>
      </c>
      <c r="K1394" s="177" t="s">
        <v>138</v>
      </c>
      <c r="L1394" s="41"/>
      <c r="M1394" s="182" t="s">
        <v>19</v>
      </c>
      <c r="N1394" s="183" t="s">
        <v>43</v>
      </c>
      <c r="O1394" s="66"/>
      <c r="P1394" s="184">
        <f>O1394*H1394</f>
        <v>0</v>
      </c>
      <c r="Q1394" s="184">
        <v>5.3E-3</v>
      </c>
      <c r="R1394" s="184">
        <f>Q1394*H1394</f>
        <v>1.15275E-2</v>
      </c>
      <c r="S1394" s="184">
        <v>0</v>
      </c>
      <c r="T1394" s="185">
        <f>S1394*H1394</f>
        <v>0</v>
      </c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R1394" s="186" t="s">
        <v>255</v>
      </c>
      <c r="AT1394" s="186" t="s">
        <v>134</v>
      </c>
      <c r="AU1394" s="186" t="s">
        <v>82</v>
      </c>
      <c r="AY1394" s="19" t="s">
        <v>132</v>
      </c>
      <c r="BE1394" s="187">
        <f>IF(N1394="základní",J1394,0)</f>
        <v>0</v>
      </c>
      <c r="BF1394" s="187">
        <f>IF(N1394="snížená",J1394,0)</f>
        <v>0</v>
      </c>
      <c r="BG1394" s="187">
        <f>IF(N1394="zákl. přenesená",J1394,0)</f>
        <v>0</v>
      </c>
      <c r="BH1394" s="187">
        <f>IF(N1394="sníž. přenesená",J1394,0)</f>
        <v>0</v>
      </c>
      <c r="BI1394" s="187">
        <f>IF(N1394="nulová",J1394,0)</f>
        <v>0</v>
      </c>
      <c r="BJ1394" s="19" t="s">
        <v>80</v>
      </c>
      <c r="BK1394" s="187">
        <f>ROUND(I1394*H1394,2)</f>
        <v>0</v>
      </c>
      <c r="BL1394" s="19" t="s">
        <v>255</v>
      </c>
      <c r="BM1394" s="186" t="s">
        <v>1271</v>
      </c>
    </row>
    <row r="1395" spans="1:65" s="2" customFormat="1" ht="11.25">
      <c r="A1395" s="36"/>
      <c r="B1395" s="37"/>
      <c r="C1395" s="38"/>
      <c r="D1395" s="188" t="s">
        <v>141</v>
      </c>
      <c r="E1395" s="38"/>
      <c r="F1395" s="189" t="s">
        <v>1272</v>
      </c>
      <c r="G1395" s="38"/>
      <c r="H1395" s="38"/>
      <c r="I1395" s="190"/>
      <c r="J1395" s="38"/>
      <c r="K1395" s="38"/>
      <c r="L1395" s="41"/>
      <c r="M1395" s="191"/>
      <c r="N1395" s="192"/>
      <c r="O1395" s="66"/>
      <c r="P1395" s="66"/>
      <c r="Q1395" s="66"/>
      <c r="R1395" s="66"/>
      <c r="S1395" s="66"/>
      <c r="T1395" s="67"/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T1395" s="19" t="s">
        <v>141</v>
      </c>
      <c r="AU1395" s="19" t="s">
        <v>82</v>
      </c>
    </row>
    <row r="1396" spans="1:65" s="13" customFormat="1" ht="11.25">
      <c r="B1396" s="193"/>
      <c r="C1396" s="194"/>
      <c r="D1396" s="195" t="s">
        <v>143</v>
      </c>
      <c r="E1396" s="196" t="s">
        <v>19</v>
      </c>
      <c r="F1396" s="197" t="s">
        <v>334</v>
      </c>
      <c r="G1396" s="194"/>
      <c r="H1396" s="196" t="s">
        <v>19</v>
      </c>
      <c r="I1396" s="198"/>
      <c r="J1396" s="194"/>
      <c r="K1396" s="194"/>
      <c r="L1396" s="199"/>
      <c r="M1396" s="200"/>
      <c r="N1396" s="201"/>
      <c r="O1396" s="201"/>
      <c r="P1396" s="201"/>
      <c r="Q1396" s="201"/>
      <c r="R1396" s="201"/>
      <c r="S1396" s="201"/>
      <c r="T1396" s="202"/>
      <c r="AT1396" s="203" t="s">
        <v>143</v>
      </c>
      <c r="AU1396" s="203" t="s">
        <v>82</v>
      </c>
      <c r="AV1396" s="13" t="s">
        <v>80</v>
      </c>
      <c r="AW1396" s="13" t="s">
        <v>34</v>
      </c>
      <c r="AX1396" s="13" t="s">
        <v>72</v>
      </c>
      <c r="AY1396" s="203" t="s">
        <v>132</v>
      </c>
    </row>
    <row r="1397" spans="1:65" s="13" customFormat="1" ht="11.25">
      <c r="B1397" s="193"/>
      <c r="C1397" s="194"/>
      <c r="D1397" s="195" t="s">
        <v>143</v>
      </c>
      <c r="E1397" s="196" t="s">
        <v>19</v>
      </c>
      <c r="F1397" s="197" t="s">
        <v>335</v>
      </c>
      <c r="G1397" s="194"/>
      <c r="H1397" s="196" t="s">
        <v>19</v>
      </c>
      <c r="I1397" s="198"/>
      <c r="J1397" s="194"/>
      <c r="K1397" s="194"/>
      <c r="L1397" s="199"/>
      <c r="M1397" s="200"/>
      <c r="N1397" s="201"/>
      <c r="O1397" s="201"/>
      <c r="P1397" s="201"/>
      <c r="Q1397" s="201"/>
      <c r="R1397" s="201"/>
      <c r="S1397" s="201"/>
      <c r="T1397" s="202"/>
      <c r="AT1397" s="203" t="s">
        <v>143</v>
      </c>
      <c r="AU1397" s="203" t="s">
        <v>82</v>
      </c>
      <c r="AV1397" s="13" t="s">
        <v>80</v>
      </c>
      <c r="AW1397" s="13" t="s">
        <v>34</v>
      </c>
      <c r="AX1397" s="13" t="s">
        <v>72</v>
      </c>
      <c r="AY1397" s="203" t="s">
        <v>132</v>
      </c>
    </row>
    <row r="1398" spans="1:65" s="13" customFormat="1" ht="11.25">
      <c r="B1398" s="193"/>
      <c r="C1398" s="194"/>
      <c r="D1398" s="195" t="s">
        <v>143</v>
      </c>
      <c r="E1398" s="196" t="s">
        <v>19</v>
      </c>
      <c r="F1398" s="197" t="s">
        <v>1262</v>
      </c>
      <c r="G1398" s="194"/>
      <c r="H1398" s="196" t="s">
        <v>19</v>
      </c>
      <c r="I1398" s="198"/>
      <c r="J1398" s="194"/>
      <c r="K1398" s="194"/>
      <c r="L1398" s="199"/>
      <c r="M1398" s="200"/>
      <c r="N1398" s="201"/>
      <c r="O1398" s="201"/>
      <c r="P1398" s="201"/>
      <c r="Q1398" s="201"/>
      <c r="R1398" s="201"/>
      <c r="S1398" s="201"/>
      <c r="T1398" s="202"/>
      <c r="AT1398" s="203" t="s">
        <v>143</v>
      </c>
      <c r="AU1398" s="203" t="s">
        <v>82</v>
      </c>
      <c r="AV1398" s="13" t="s">
        <v>80</v>
      </c>
      <c r="AW1398" s="13" t="s">
        <v>34</v>
      </c>
      <c r="AX1398" s="13" t="s">
        <v>72</v>
      </c>
      <c r="AY1398" s="203" t="s">
        <v>132</v>
      </c>
    </row>
    <row r="1399" spans="1:65" s="14" customFormat="1" ht="11.25">
      <c r="B1399" s="204"/>
      <c r="C1399" s="205"/>
      <c r="D1399" s="195" t="s">
        <v>143</v>
      </c>
      <c r="E1399" s="206" t="s">
        <v>19</v>
      </c>
      <c r="F1399" s="207" t="s">
        <v>732</v>
      </c>
      <c r="G1399" s="205"/>
      <c r="H1399" s="208">
        <v>2.1749999999999998</v>
      </c>
      <c r="I1399" s="209"/>
      <c r="J1399" s="205"/>
      <c r="K1399" s="205"/>
      <c r="L1399" s="210"/>
      <c r="M1399" s="211"/>
      <c r="N1399" s="212"/>
      <c r="O1399" s="212"/>
      <c r="P1399" s="212"/>
      <c r="Q1399" s="212"/>
      <c r="R1399" s="212"/>
      <c r="S1399" s="212"/>
      <c r="T1399" s="213"/>
      <c r="AT1399" s="214" t="s">
        <v>143</v>
      </c>
      <c r="AU1399" s="214" t="s">
        <v>82</v>
      </c>
      <c r="AV1399" s="14" t="s">
        <v>82</v>
      </c>
      <c r="AW1399" s="14" t="s">
        <v>34</v>
      </c>
      <c r="AX1399" s="14" t="s">
        <v>72</v>
      </c>
      <c r="AY1399" s="214" t="s">
        <v>132</v>
      </c>
    </row>
    <row r="1400" spans="1:65" s="15" customFormat="1" ht="11.25">
      <c r="B1400" s="215"/>
      <c r="C1400" s="216"/>
      <c r="D1400" s="195" t="s">
        <v>143</v>
      </c>
      <c r="E1400" s="217" t="s">
        <v>19</v>
      </c>
      <c r="F1400" s="218" t="s">
        <v>150</v>
      </c>
      <c r="G1400" s="216"/>
      <c r="H1400" s="219">
        <v>2.1749999999999998</v>
      </c>
      <c r="I1400" s="220"/>
      <c r="J1400" s="216"/>
      <c r="K1400" s="216"/>
      <c r="L1400" s="221"/>
      <c r="M1400" s="222"/>
      <c r="N1400" s="223"/>
      <c r="O1400" s="223"/>
      <c r="P1400" s="223"/>
      <c r="Q1400" s="223"/>
      <c r="R1400" s="223"/>
      <c r="S1400" s="223"/>
      <c r="T1400" s="224"/>
      <c r="AT1400" s="225" t="s">
        <v>143</v>
      </c>
      <c r="AU1400" s="225" t="s">
        <v>82</v>
      </c>
      <c r="AV1400" s="15" t="s">
        <v>139</v>
      </c>
      <c r="AW1400" s="15" t="s">
        <v>34</v>
      </c>
      <c r="AX1400" s="15" t="s">
        <v>80</v>
      </c>
      <c r="AY1400" s="225" t="s">
        <v>132</v>
      </c>
    </row>
    <row r="1401" spans="1:65" s="2" customFormat="1" ht="16.5" customHeight="1">
      <c r="A1401" s="36"/>
      <c r="B1401" s="37"/>
      <c r="C1401" s="237" t="s">
        <v>1273</v>
      </c>
      <c r="D1401" s="237" t="s">
        <v>282</v>
      </c>
      <c r="E1401" s="238" t="s">
        <v>1274</v>
      </c>
      <c r="F1401" s="239" t="s">
        <v>1275</v>
      </c>
      <c r="G1401" s="240" t="s">
        <v>137</v>
      </c>
      <c r="H1401" s="241">
        <v>2.3929999999999998</v>
      </c>
      <c r="I1401" s="242"/>
      <c r="J1401" s="243">
        <f>ROUND(I1401*H1401,2)</f>
        <v>0</v>
      </c>
      <c r="K1401" s="239" t="s">
        <v>138</v>
      </c>
      <c r="L1401" s="244"/>
      <c r="M1401" s="245" t="s">
        <v>19</v>
      </c>
      <c r="N1401" s="246" t="s">
        <v>43</v>
      </c>
      <c r="O1401" s="66"/>
      <c r="P1401" s="184">
        <f>O1401*H1401</f>
        <v>0</v>
      </c>
      <c r="Q1401" s="184">
        <v>1.26E-2</v>
      </c>
      <c r="R1401" s="184">
        <f>Q1401*H1401</f>
        <v>3.0151799999999996E-2</v>
      </c>
      <c r="S1401" s="184">
        <v>0</v>
      </c>
      <c r="T1401" s="185">
        <f>S1401*H1401</f>
        <v>0</v>
      </c>
      <c r="U1401" s="36"/>
      <c r="V1401" s="36"/>
      <c r="W1401" s="36"/>
      <c r="X1401" s="36"/>
      <c r="Y1401" s="36"/>
      <c r="Z1401" s="36"/>
      <c r="AA1401" s="36"/>
      <c r="AB1401" s="36"/>
      <c r="AC1401" s="36"/>
      <c r="AD1401" s="36"/>
      <c r="AE1401" s="36"/>
      <c r="AR1401" s="186" t="s">
        <v>359</v>
      </c>
      <c r="AT1401" s="186" t="s">
        <v>282</v>
      </c>
      <c r="AU1401" s="186" t="s">
        <v>82</v>
      </c>
      <c r="AY1401" s="19" t="s">
        <v>132</v>
      </c>
      <c r="BE1401" s="187">
        <f>IF(N1401="základní",J1401,0)</f>
        <v>0</v>
      </c>
      <c r="BF1401" s="187">
        <f>IF(N1401="snížená",J1401,0)</f>
        <v>0</v>
      </c>
      <c r="BG1401" s="187">
        <f>IF(N1401="zákl. přenesená",J1401,0)</f>
        <v>0</v>
      </c>
      <c r="BH1401" s="187">
        <f>IF(N1401="sníž. přenesená",J1401,0)</f>
        <v>0</v>
      </c>
      <c r="BI1401" s="187">
        <f>IF(N1401="nulová",J1401,0)</f>
        <v>0</v>
      </c>
      <c r="BJ1401" s="19" t="s">
        <v>80</v>
      </c>
      <c r="BK1401" s="187">
        <f>ROUND(I1401*H1401,2)</f>
        <v>0</v>
      </c>
      <c r="BL1401" s="19" t="s">
        <v>255</v>
      </c>
      <c r="BM1401" s="186" t="s">
        <v>1276</v>
      </c>
    </row>
    <row r="1402" spans="1:65" s="14" customFormat="1" ht="11.25">
      <c r="B1402" s="204"/>
      <c r="C1402" s="205"/>
      <c r="D1402" s="195" t="s">
        <v>143</v>
      </c>
      <c r="E1402" s="206" t="s">
        <v>19</v>
      </c>
      <c r="F1402" s="207" t="s">
        <v>1277</v>
      </c>
      <c r="G1402" s="205"/>
      <c r="H1402" s="208">
        <v>2.3929999999999998</v>
      </c>
      <c r="I1402" s="209"/>
      <c r="J1402" s="205"/>
      <c r="K1402" s="205"/>
      <c r="L1402" s="210"/>
      <c r="M1402" s="211"/>
      <c r="N1402" s="212"/>
      <c r="O1402" s="212"/>
      <c r="P1402" s="212"/>
      <c r="Q1402" s="212"/>
      <c r="R1402" s="212"/>
      <c r="S1402" s="212"/>
      <c r="T1402" s="213"/>
      <c r="AT1402" s="214" t="s">
        <v>143</v>
      </c>
      <c r="AU1402" s="214" t="s">
        <v>82</v>
      </c>
      <c r="AV1402" s="14" t="s">
        <v>82</v>
      </c>
      <c r="AW1402" s="14" t="s">
        <v>34</v>
      </c>
      <c r="AX1402" s="14" t="s">
        <v>80</v>
      </c>
      <c r="AY1402" s="214" t="s">
        <v>132</v>
      </c>
    </row>
    <row r="1403" spans="1:65" s="2" customFormat="1" ht="24.2" customHeight="1">
      <c r="A1403" s="36"/>
      <c r="B1403" s="37"/>
      <c r="C1403" s="175" t="s">
        <v>1278</v>
      </c>
      <c r="D1403" s="175" t="s">
        <v>134</v>
      </c>
      <c r="E1403" s="176" t="s">
        <v>1279</v>
      </c>
      <c r="F1403" s="177" t="s">
        <v>1280</v>
      </c>
      <c r="G1403" s="178" t="s">
        <v>1051</v>
      </c>
      <c r="H1403" s="247"/>
      <c r="I1403" s="180"/>
      <c r="J1403" s="181">
        <f>ROUND(I1403*H1403,2)</f>
        <v>0</v>
      </c>
      <c r="K1403" s="177" t="s">
        <v>138</v>
      </c>
      <c r="L1403" s="41"/>
      <c r="M1403" s="182" t="s">
        <v>19</v>
      </c>
      <c r="N1403" s="183" t="s">
        <v>43</v>
      </c>
      <c r="O1403" s="66"/>
      <c r="P1403" s="184">
        <f>O1403*H1403</f>
        <v>0</v>
      </c>
      <c r="Q1403" s="184">
        <v>0</v>
      </c>
      <c r="R1403" s="184">
        <f>Q1403*H1403</f>
        <v>0</v>
      </c>
      <c r="S1403" s="184">
        <v>0</v>
      </c>
      <c r="T1403" s="185">
        <f>S1403*H1403</f>
        <v>0</v>
      </c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R1403" s="186" t="s">
        <v>255</v>
      </c>
      <c r="AT1403" s="186" t="s">
        <v>134</v>
      </c>
      <c r="AU1403" s="186" t="s">
        <v>82</v>
      </c>
      <c r="AY1403" s="19" t="s">
        <v>132</v>
      </c>
      <c r="BE1403" s="187">
        <f>IF(N1403="základní",J1403,0)</f>
        <v>0</v>
      </c>
      <c r="BF1403" s="187">
        <f>IF(N1403="snížená",J1403,0)</f>
        <v>0</v>
      </c>
      <c r="BG1403" s="187">
        <f>IF(N1403="zákl. přenesená",J1403,0)</f>
        <v>0</v>
      </c>
      <c r="BH1403" s="187">
        <f>IF(N1403="sníž. přenesená",J1403,0)</f>
        <v>0</v>
      </c>
      <c r="BI1403" s="187">
        <f>IF(N1403="nulová",J1403,0)</f>
        <v>0</v>
      </c>
      <c r="BJ1403" s="19" t="s">
        <v>80</v>
      </c>
      <c r="BK1403" s="187">
        <f>ROUND(I1403*H1403,2)</f>
        <v>0</v>
      </c>
      <c r="BL1403" s="19" t="s">
        <v>255</v>
      </c>
      <c r="BM1403" s="186" t="s">
        <v>1281</v>
      </c>
    </row>
    <row r="1404" spans="1:65" s="2" customFormat="1" ht="11.25">
      <c r="A1404" s="36"/>
      <c r="B1404" s="37"/>
      <c r="C1404" s="38"/>
      <c r="D1404" s="188" t="s">
        <v>141</v>
      </c>
      <c r="E1404" s="38"/>
      <c r="F1404" s="189" t="s">
        <v>1282</v>
      </c>
      <c r="G1404" s="38"/>
      <c r="H1404" s="38"/>
      <c r="I1404" s="190"/>
      <c r="J1404" s="38"/>
      <c r="K1404" s="38"/>
      <c r="L1404" s="41"/>
      <c r="M1404" s="248"/>
      <c r="N1404" s="249"/>
      <c r="O1404" s="250"/>
      <c r="P1404" s="250"/>
      <c r="Q1404" s="250"/>
      <c r="R1404" s="250"/>
      <c r="S1404" s="250"/>
      <c r="T1404" s="251"/>
      <c r="U1404" s="36"/>
      <c r="V1404" s="36"/>
      <c r="W1404" s="36"/>
      <c r="X1404" s="36"/>
      <c r="Y1404" s="36"/>
      <c r="Z1404" s="36"/>
      <c r="AA1404" s="36"/>
      <c r="AB1404" s="36"/>
      <c r="AC1404" s="36"/>
      <c r="AD1404" s="36"/>
      <c r="AE1404" s="36"/>
      <c r="AT1404" s="19" t="s">
        <v>141</v>
      </c>
      <c r="AU1404" s="19" t="s">
        <v>82</v>
      </c>
    </row>
    <row r="1405" spans="1:65" s="2" customFormat="1" ht="6.95" customHeight="1">
      <c r="A1405" s="36"/>
      <c r="B1405" s="49"/>
      <c r="C1405" s="50"/>
      <c r="D1405" s="50"/>
      <c r="E1405" s="50"/>
      <c r="F1405" s="50"/>
      <c r="G1405" s="50"/>
      <c r="H1405" s="50"/>
      <c r="I1405" s="50"/>
      <c r="J1405" s="50"/>
      <c r="K1405" s="50"/>
      <c r="L1405" s="41"/>
      <c r="M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</row>
  </sheetData>
  <sheetProtection algorithmName="SHA-512" hashValue="YBZE91xR/yHDkJfAlFE8qaEjNy7xn4hFQma1maucJsSIpuzVIg/lB4vM3hvxHUi7Tw/v8GZSqjCXn/7TKBkBEg==" saltValue="HEIYqHc7AS5n1LArrm6bsjiwv9xm30z8Qt0PEymO2MPMHbl83DAQtydMuMztJIfAQ5b93L/9sJLBS39E4UHafA==" spinCount="100000" sheet="1" objects="1" scenarios="1" formatColumns="0" formatRows="0" autoFilter="0"/>
  <autoFilter ref="C96:K1404" xr:uid="{00000000-0009-0000-0000-000001000000}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100-000000000000}"/>
    <hyperlink ref="F110" r:id="rId2" xr:uid="{00000000-0004-0000-0100-000001000000}"/>
    <hyperlink ref="F119" r:id="rId3" xr:uid="{00000000-0004-0000-0100-000002000000}"/>
    <hyperlink ref="F127" r:id="rId4" xr:uid="{00000000-0004-0000-0100-000003000000}"/>
    <hyperlink ref="F133" r:id="rId5" xr:uid="{00000000-0004-0000-0100-000004000000}"/>
    <hyperlink ref="F139" r:id="rId6" xr:uid="{00000000-0004-0000-0100-000005000000}"/>
    <hyperlink ref="F144" r:id="rId7" xr:uid="{00000000-0004-0000-0100-000006000000}"/>
    <hyperlink ref="F155" r:id="rId8" xr:uid="{00000000-0004-0000-0100-000007000000}"/>
    <hyperlink ref="F162" r:id="rId9" xr:uid="{00000000-0004-0000-0100-000008000000}"/>
    <hyperlink ref="F179" r:id="rId10" xr:uid="{00000000-0004-0000-0100-000009000000}"/>
    <hyperlink ref="F185" r:id="rId11" xr:uid="{00000000-0004-0000-0100-00000A000000}"/>
    <hyperlink ref="F191" r:id="rId12" xr:uid="{00000000-0004-0000-0100-00000B000000}"/>
    <hyperlink ref="F193" r:id="rId13" xr:uid="{00000000-0004-0000-0100-00000C000000}"/>
    <hyperlink ref="F230" r:id="rId14" xr:uid="{00000000-0004-0000-0100-00000D000000}"/>
    <hyperlink ref="F235" r:id="rId15" xr:uid="{00000000-0004-0000-0100-00000E000000}"/>
    <hyperlink ref="F238" r:id="rId16" xr:uid="{00000000-0004-0000-0100-00000F000000}"/>
    <hyperlink ref="F273" r:id="rId17" xr:uid="{00000000-0004-0000-0100-000010000000}"/>
    <hyperlink ref="F276" r:id="rId18" xr:uid="{00000000-0004-0000-0100-000011000000}"/>
    <hyperlink ref="F307" r:id="rId19" xr:uid="{00000000-0004-0000-0100-000012000000}"/>
    <hyperlink ref="F316" r:id="rId20" xr:uid="{00000000-0004-0000-0100-000013000000}"/>
    <hyperlink ref="F335" r:id="rId21" xr:uid="{00000000-0004-0000-0100-000014000000}"/>
    <hyperlink ref="F339" r:id="rId22" xr:uid="{00000000-0004-0000-0100-000015000000}"/>
    <hyperlink ref="F346" r:id="rId23" xr:uid="{00000000-0004-0000-0100-000016000000}"/>
    <hyperlink ref="F356" r:id="rId24" xr:uid="{00000000-0004-0000-0100-000017000000}"/>
    <hyperlink ref="F365" r:id="rId25" xr:uid="{00000000-0004-0000-0100-000018000000}"/>
    <hyperlink ref="F372" r:id="rId26" xr:uid="{00000000-0004-0000-0100-000019000000}"/>
    <hyperlink ref="F394" r:id="rId27" xr:uid="{00000000-0004-0000-0100-00001A000000}"/>
    <hyperlink ref="F405" r:id="rId28" xr:uid="{00000000-0004-0000-0100-00001B000000}"/>
    <hyperlink ref="F425" r:id="rId29" xr:uid="{00000000-0004-0000-0100-00001C000000}"/>
    <hyperlink ref="F442" r:id="rId30" xr:uid="{00000000-0004-0000-0100-00001D000000}"/>
    <hyperlink ref="F444" r:id="rId31" xr:uid="{00000000-0004-0000-0100-00001E000000}"/>
    <hyperlink ref="F464" r:id="rId32" xr:uid="{00000000-0004-0000-0100-00001F000000}"/>
    <hyperlink ref="F477" r:id="rId33" xr:uid="{00000000-0004-0000-0100-000020000000}"/>
    <hyperlink ref="F484" r:id="rId34" xr:uid="{00000000-0004-0000-0100-000021000000}"/>
    <hyperlink ref="F486" r:id="rId35" xr:uid="{00000000-0004-0000-0100-000022000000}"/>
    <hyperlink ref="F492" r:id="rId36" xr:uid="{00000000-0004-0000-0100-000023000000}"/>
    <hyperlink ref="F497" r:id="rId37" xr:uid="{00000000-0004-0000-0100-000024000000}"/>
    <hyperlink ref="F507" r:id="rId38" xr:uid="{00000000-0004-0000-0100-000025000000}"/>
    <hyperlink ref="F517" r:id="rId39" xr:uid="{00000000-0004-0000-0100-000026000000}"/>
    <hyperlink ref="F525" r:id="rId40" xr:uid="{00000000-0004-0000-0100-000027000000}"/>
    <hyperlink ref="F533" r:id="rId41" xr:uid="{00000000-0004-0000-0100-000028000000}"/>
    <hyperlink ref="F547" r:id="rId42" xr:uid="{00000000-0004-0000-0100-000029000000}"/>
    <hyperlink ref="F555" r:id="rId43" xr:uid="{00000000-0004-0000-0100-00002A000000}"/>
    <hyperlink ref="F594" r:id="rId44" xr:uid="{00000000-0004-0000-0100-00002B000000}"/>
    <hyperlink ref="F604" r:id="rId45" xr:uid="{00000000-0004-0000-0100-00002C000000}"/>
    <hyperlink ref="F613" r:id="rId46" xr:uid="{00000000-0004-0000-0100-00002D000000}"/>
    <hyperlink ref="F615" r:id="rId47" xr:uid="{00000000-0004-0000-0100-00002E000000}"/>
    <hyperlink ref="F628" r:id="rId48" xr:uid="{00000000-0004-0000-0100-00002F000000}"/>
    <hyperlink ref="F636" r:id="rId49" xr:uid="{00000000-0004-0000-0100-000030000000}"/>
    <hyperlink ref="F641" r:id="rId50" xr:uid="{00000000-0004-0000-0100-000031000000}"/>
    <hyperlink ref="F648" r:id="rId51" xr:uid="{00000000-0004-0000-0100-000032000000}"/>
    <hyperlink ref="F655" r:id="rId52" xr:uid="{00000000-0004-0000-0100-000033000000}"/>
    <hyperlink ref="F662" r:id="rId53" xr:uid="{00000000-0004-0000-0100-000034000000}"/>
    <hyperlink ref="F670" r:id="rId54" xr:uid="{00000000-0004-0000-0100-000035000000}"/>
    <hyperlink ref="F684" r:id="rId55" xr:uid="{00000000-0004-0000-0100-000036000000}"/>
    <hyperlink ref="F696" r:id="rId56" xr:uid="{00000000-0004-0000-0100-000037000000}"/>
    <hyperlink ref="F698" r:id="rId57" xr:uid="{00000000-0004-0000-0100-000038000000}"/>
    <hyperlink ref="F706" r:id="rId58" xr:uid="{00000000-0004-0000-0100-000039000000}"/>
    <hyperlink ref="F716" r:id="rId59" xr:uid="{00000000-0004-0000-0100-00003A000000}"/>
    <hyperlink ref="F723" r:id="rId60" xr:uid="{00000000-0004-0000-0100-00003B000000}"/>
    <hyperlink ref="F725" r:id="rId61" xr:uid="{00000000-0004-0000-0100-00003C000000}"/>
    <hyperlink ref="F743" r:id="rId62" xr:uid="{00000000-0004-0000-0100-00003D000000}"/>
    <hyperlink ref="F760" r:id="rId63" xr:uid="{00000000-0004-0000-0100-00003E000000}"/>
    <hyperlink ref="F777" r:id="rId64" xr:uid="{00000000-0004-0000-0100-00003F000000}"/>
    <hyperlink ref="F788" r:id="rId65" xr:uid="{00000000-0004-0000-0100-000040000000}"/>
    <hyperlink ref="F803" r:id="rId66" xr:uid="{00000000-0004-0000-0100-000041000000}"/>
    <hyperlink ref="F810" r:id="rId67" xr:uid="{00000000-0004-0000-0100-000042000000}"/>
    <hyperlink ref="F820" r:id="rId68" xr:uid="{00000000-0004-0000-0100-000043000000}"/>
    <hyperlink ref="F830" r:id="rId69" xr:uid="{00000000-0004-0000-0100-000044000000}"/>
    <hyperlink ref="F840" r:id="rId70" xr:uid="{00000000-0004-0000-0100-000045000000}"/>
    <hyperlink ref="F862" r:id="rId71" xr:uid="{00000000-0004-0000-0100-000046000000}"/>
    <hyperlink ref="F884" r:id="rId72" xr:uid="{00000000-0004-0000-0100-000047000000}"/>
    <hyperlink ref="F905" r:id="rId73" xr:uid="{00000000-0004-0000-0100-000048000000}"/>
    <hyperlink ref="F915" r:id="rId74" xr:uid="{00000000-0004-0000-0100-000049000000}"/>
    <hyperlink ref="F925" r:id="rId75" xr:uid="{00000000-0004-0000-0100-00004A000000}"/>
    <hyperlink ref="F935" r:id="rId76" xr:uid="{00000000-0004-0000-0100-00004B000000}"/>
    <hyperlink ref="F949" r:id="rId77" xr:uid="{00000000-0004-0000-0100-00004C000000}"/>
    <hyperlink ref="F956" r:id="rId78" xr:uid="{00000000-0004-0000-0100-00004D000000}"/>
    <hyperlink ref="F964" r:id="rId79" xr:uid="{00000000-0004-0000-0100-00004E000000}"/>
    <hyperlink ref="F971" r:id="rId80" xr:uid="{00000000-0004-0000-0100-00004F000000}"/>
    <hyperlink ref="F973" r:id="rId81" xr:uid="{00000000-0004-0000-0100-000050000000}"/>
    <hyperlink ref="F981" r:id="rId82" xr:uid="{00000000-0004-0000-0100-000051000000}"/>
    <hyperlink ref="F988" r:id="rId83" xr:uid="{00000000-0004-0000-0100-000052000000}"/>
    <hyperlink ref="F995" r:id="rId84" xr:uid="{00000000-0004-0000-0100-000053000000}"/>
    <hyperlink ref="F1003" r:id="rId85" xr:uid="{00000000-0004-0000-0100-000054000000}"/>
    <hyperlink ref="F1023" r:id="rId86" xr:uid="{00000000-0004-0000-0100-000055000000}"/>
    <hyperlink ref="F1040" r:id="rId87" xr:uid="{00000000-0004-0000-0100-000056000000}"/>
    <hyperlink ref="F1047" r:id="rId88" xr:uid="{00000000-0004-0000-0100-000057000000}"/>
    <hyperlink ref="F1055" r:id="rId89" xr:uid="{00000000-0004-0000-0100-000058000000}"/>
    <hyperlink ref="F1066" r:id="rId90" xr:uid="{00000000-0004-0000-0100-000059000000}"/>
    <hyperlink ref="F1072" r:id="rId91" xr:uid="{00000000-0004-0000-0100-00005A000000}"/>
    <hyperlink ref="F1080" r:id="rId92" xr:uid="{00000000-0004-0000-0100-00005B000000}"/>
    <hyperlink ref="F1087" r:id="rId93" xr:uid="{00000000-0004-0000-0100-00005C000000}"/>
    <hyperlink ref="F1094" r:id="rId94" xr:uid="{00000000-0004-0000-0100-00005D000000}"/>
    <hyperlink ref="F1104" r:id="rId95" xr:uid="{00000000-0004-0000-0100-00005E000000}"/>
    <hyperlink ref="F1114" r:id="rId96" xr:uid="{00000000-0004-0000-0100-00005F000000}"/>
    <hyperlink ref="F1122" r:id="rId97" xr:uid="{00000000-0004-0000-0100-000060000000}"/>
    <hyperlink ref="F1127" r:id="rId98" xr:uid="{00000000-0004-0000-0100-000061000000}"/>
    <hyperlink ref="F1133" r:id="rId99" xr:uid="{00000000-0004-0000-0100-000062000000}"/>
    <hyperlink ref="F1137" r:id="rId100" xr:uid="{00000000-0004-0000-0100-000063000000}"/>
    <hyperlink ref="F1151" r:id="rId101" xr:uid="{00000000-0004-0000-0100-000064000000}"/>
    <hyperlink ref="F1168" r:id="rId102" xr:uid="{00000000-0004-0000-0100-000065000000}"/>
    <hyperlink ref="F1182" r:id="rId103" xr:uid="{00000000-0004-0000-0100-000066000000}"/>
    <hyperlink ref="F1198" r:id="rId104" xr:uid="{00000000-0004-0000-0100-000067000000}"/>
    <hyperlink ref="F1214" r:id="rId105" xr:uid="{00000000-0004-0000-0100-000068000000}"/>
    <hyperlink ref="F1224" r:id="rId106" xr:uid="{00000000-0004-0000-0100-000069000000}"/>
    <hyperlink ref="F1227" r:id="rId107" xr:uid="{00000000-0004-0000-0100-00006A000000}"/>
    <hyperlink ref="F1236" r:id="rId108" xr:uid="{00000000-0004-0000-0100-00006B000000}"/>
    <hyperlink ref="F1245" r:id="rId109" xr:uid="{00000000-0004-0000-0100-00006C000000}"/>
    <hyperlink ref="F1256" r:id="rId110" xr:uid="{00000000-0004-0000-0100-00006D000000}"/>
    <hyperlink ref="F1263" r:id="rId111" xr:uid="{00000000-0004-0000-0100-00006E000000}"/>
    <hyperlink ref="F1274" r:id="rId112" xr:uid="{00000000-0004-0000-0100-00006F000000}"/>
    <hyperlink ref="F1283" r:id="rId113" xr:uid="{00000000-0004-0000-0100-000070000000}"/>
    <hyperlink ref="F1286" r:id="rId114" xr:uid="{00000000-0004-0000-0100-000071000000}"/>
    <hyperlink ref="F1296" r:id="rId115" xr:uid="{00000000-0004-0000-0100-000072000000}"/>
    <hyperlink ref="F1305" r:id="rId116" xr:uid="{00000000-0004-0000-0100-000073000000}"/>
    <hyperlink ref="F1315" r:id="rId117" xr:uid="{00000000-0004-0000-0100-000074000000}"/>
    <hyperlink ref="F1318" r:id="rId118" xr:uid="{00000000-0004-0000-0100-000075000000}"/>
    <hyperlink ref="F1321" r:id="rId119" xr:uid="{00000000-0004-0000-0100-000076000000}"/>
    <hyperlink ref="F1323" r:id="rId120" xr:uid="{00000000-0004-0000-0100-000077000000}"/>
    <hyperlink ref="F1330" r:id="rId121" xr:uid="{00000000-0004-0000-0100-000078000000}"/>
    <hyperlink ref="F1335" r:id="rId122" xr:uid="{00000000-0004-0000-0100-000079000000}"/>
    <hyperlink ref="F1337" r:id="rId123" xr:uid="{00000000-0004-0000-0100-00007A000000}"/>
    <hyperlink ref="F1339" r:id="rId124" xr:uid="{00000000-0004-0000-0100-00007B000000}"/>
    <hyperlink ref="F1345" r:id="rId125" xr:uid="{00000000-0004-0000-0100-00007C000000}"/>
    <hyperlink ref="F1348" r:id="rId126" xr:uid="{00000000-0004-0000-0100-00007D000000}"/>
    <hyperlink ref="F1356" r:id="rId127" xr:uid="{00000000-0004-0000-0100-00007E000000}"/>
    <hyperlink ref="F1364" r:id="rId128" xr:uid="{00000000-0004-0000-0100-00007F000000}"/>
    <hyperlink ref="F1367" r:id="rId129" xr:uid="{00000000-0004-0000-0100-000080000000}"/>
    <hyperlink ref="F1378" r:id="rId130" xr:uid="{00000000-0004-0000-0100-000081000000}"/>
    <hyperlink ref="F1381" r:id="rId131" xr:uid="{00000000-0004-0000-0100-000082000000}"/>
    <hyperlink ref="F1388" r:id="rId132" xr:uid="{00000000-0004-0000-0100-000083000000}"/>
    <hyperlink ref="F1395" r:id="rId133" xr:uid="{00000000-0004-0000-0100-000084000000}"/>
    <hyperlink ref="F1404" r:id="rId134" xr:uid="{00000000-0004-0000-0100-00008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3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AT2" s="19" t="s">
        <v>85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5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3" t="str">
        <f>'Rekapitulace stavby'!K6</f>
        <v>Dětský bazén - Sportovní a rekreační areál Brumov - Bylnice</v>
      </c>
      <c r="F7" s="374"/>
      <c r="G7" s="374"/>
      <c r="H7" s="374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5" t="s">
        <v>1283</v>
      </c>
      <c r="F9" s="376"/>
      <c r="G9" s="376"/>
      <c r="H9" s="376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26</v>
      </c>
      <c r="F15" s="36"/>
      <c r="G15" s="36"/>
      <c r="H15" s="36"/>
      <c r="I15" s="107" t="s">
        <v>27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7" t="str">
        <f>'Rekapitulace stavby'!E14</f>
        <v>Vyplň údaj</v>
      </c>
      <c r="F18" s="378"/>
      <c r="G18" s="378"/>
      <c r="H18" s="378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31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32</v>
      </c>
      <c r="F21" s="36"/>
      <c r="G21" s="36"/>
      <c r="H21" s="36"/>
      <c r="I21" s="107" t="s">
        <v>27</v>
      </c>
      <c r="J21" s="109" t="s">
        <v>33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22</v>
      </c>
      <c r="F24" s="36"/>
      <c r="G24" s="36"/>
      <c r="H24" s="36"/>
      <c r="I24" s="107" t="s">
        <v>27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9" t="s">
        <v>19</v>
      </c>
      <c r="F27" s="379"/>
      <c r="G27" s="379"/>
      <c r="H27" s="37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ROUND(J85,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42</v>
      </c>
      <c r="E33" s="107" t="s">
        <v>43</v>
      </c>
      <c r="F33" s="119">
        <f>ROUND((SUM(BE85:BE229)),  2)</f>
        <v>0</v>
      </c>
      <c r="G33" s="36"/>
      <c r="H33" s="36"/>
      <c r="I33" s="120">
        <v>0.21</v>
      </c>
      <c r="J33" s="119">
        <f>ROUND(((SUM(BE85:BE229))*I33),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44</v>
      </c>
      <c r="F34" s="119">
        <f>ROUND((SUM(BF85:BF229)),  2)</f>
        <v>0</v>
      </c>
      <c r="G34" s="36"/>
      <c r="H34" s="36"/>
      <c r="I34" s="120">
        <v>0.15</v>
      </c>
      <c r="J34" s="119">
        <f>ROUND(((SUM(BF85:BF229))*I34),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45</v>
      </c>
      <c r="F35" s="119">
        <f>ROUND((SUM(BG85:BG229)),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46</v>
      </c>
      <c r="F36" s="119">
        <f>ROUND((SUM(BH85:BH229)),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47</v>
      </c>
      <c r="F37" s="119">
        <f>ROUND((SUM(BI85:BI229)),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95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0" t="str">
        <f>E7</f>
        <v>Dětský bazén - Sportovní a rekreační areál Brumov - Bylnice</v>
      </c>
      <c r="F48" s="381"/>
      <c r="G48" s="381"/>
      <c r="H48" s="381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3" t="str">
        <f>E9</f>
        <v>SO02 - Silnoproudá elektrotechnika</v>
      </c>
      <c r="F50" s="382"/>
      <c r="G50" s="382"/>
      <c r="H50" s="38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Městský úřad Brumov-Bylnice</v>
      </c>
      <c r="G54" s="38"/>
      <c r="H54" s="38"/>
      <c r="I54" s="31" t="s">
        <v>30</v>
      </c>
      <c r="J54" s="34" t="str">
        <f>E21</f>
        <v>Michal Pospíšil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96</v>
      </c>
      <c r="D57" s="133"/>
      <c r="E57" s="133"/>
      <c r="F57" s="133"/>
      <c r="G57" s="133"/>
      <c r="H57" s="133"/>
      <c r="I57" s="133"/>
      <c r="J57" s="134" t="s">
        <v>97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98</v>
      </c>
    </row>
    <row r="60" spans="1:47" s="9" customFormat="1" ht="24.95" customHeight="1">
      <c r="B60" s="136"/>
      <c r="C60" s="137"/>
      <c r="D60" s="138" t="s">
        <v>1284</v>
      </c>
      <c r="E60" s="139"/>
      <c r="F60" s="139"/>
      <c r="G60" s="139"/>
      <c r="H60" s="139"/>
      <c r="I60" s="139"/>
      <c r="J60" s="140">
        <f>J86</f>
        <v>0</v>
      </c>
      <c r="K60" s="137"/>
      <c r="L60" s="141"/>
    </row>
    <row r="61" spans="1:47" s="9" customFormat="1" ht="24.95" customHeight="1">
      <c r="B61" s="136"/>
      <c r="C61" s="137"/>
      <c r="D61" s="138" t="s">
        <v>1285</v>
      </c>
      <c r="E61" s="139"/>
      <c r="F61" s="139"/>
      <c r="G61" s="139"/>
      <c r="H61" s="139"/>
      <c r="I61" s="139"/>
      <c r="J61" s="140">
        <f>J117</f>
        <v>0</v>
      </c>
      <c r="K61" s="137"/>
      <c r="L61" s="141"/>
    </row>
    <row r="62" spans="1:47" s="10" customFormat="1" ht="19.899999999999999" customHeight="1">
      <c r="B62" s="142"/>
      <c r="C62" s="143"/>
      <c r="D62" s="144" t="s">
        <v>1286</v>
      </c>
      <c r="E62" s="145"/>
      <c r="F62" s="145"/>
      <c r="G62" s="145"/>
      <c r="H62" s="145"/>
      <c r="I62" s="145"/>
      <c r="J62" s="146">
        <f>J118</f>
        <v>0</v>
      </c>
      <c r="K62" s="143"/>
      <c r="L62" s="147"/>
    </row>
    <row r="63" spans="1:47" s="9" customFormat="1" ht="24.95" customHeight="1">
      <c r="B63" s="136"/>
      <c r="C63" s="137"/>
      <c r="D63" s="138" t="s">
        <v>1287</v>
      </c>
      <c r="E63" s="139"/>
      <c r="F63" s="139"/>
      <c r="G63" s="139"/>
      <c r="H63" s="139"/>
      <c r="I63" s="139"/>
      <c r="J63" s="140">
        <f>J201</f>
        <v>0</v>
      </c>
      <c r="K63" s="137"/>
      <c r="L63" s="141"/>
    </row>
    <row r="64" spans="1:47" s="10" customFormat="1" ht="19.899999999999999" customHeight="1">
      <c r="B64" s="142"/>
      <c r="C64" s="143"/>
      <c r="D64" s="144" t="s">
        <v>1288</v>
      </c>
      <c r="E64" s="145"/>
      <c r="F64" s="145"/>
      <c r="G64" s="145"/>
      <c r="H64" s="145"/>
      <c r="I64" s="145"/>
      <c r="J64" s="146">
        <f>J202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1289</v>
      </c>
      <c r="E65" s="145"/>
      <c r="F65" s="145"/>
      <c r="G65" s="145"/>
      <c r="H65" s="145"/>
      <c r="I65" s="145"/>
      <c r="J65" s="146">
        <f>J206</f>
        <v>0</v>
      </c>
      <c r="K65" s="143"/>
      <c r="L65" s="147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117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80" t="str">
        <f>E7</f>
        <v>Dětský bazén - Sportovní a rekreační areál Brumov - Bylnice</v>
      </c>
      <c r="F75" s="381"/>
      <c r="G75" s="381"/>
      <c r="H75" s="381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93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33" t="str">
        <f>E9</f>
        <v>SO02 - Silnoproudá elektrotechnika</v>
      </c>
      <c r="F77" s="382"/>
      <c r="G77" s="382"/>
      <c r="H77" s="382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</v>
      </c>
      <c r="D79" s="38"/>
      <c r="E79" s="38"/>
      <c r="F79" s="29" t="str">
        <f>F12</f>
        <v xml:space="preserve"> </v>
      </c>
      <c r="G79" s="38"/>
      <c r="H79" s="38"/>
      <c r="I79" s="31" t="s">
        <v>23</v>
      </c>
      <c r="J79" s="61">
        <f>IF(J12="","",J12)</f>
        <v>0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24</v>
      </c>
      <c r="D81" s="38"/>
      <c r="E81" s="38"/>
      <c r="F81" s="29" t="str">
        <f>E15</f>
        <v>Městský úřad Brumov-Bylnice</v>
      </c>
      <c r="G81" s="38"/>
      <c r="H81" s="38"/>
      <c r="I81" s="31" t="s">
        <v>30</v>
      </c>
      <c r="J81" s="34" t="str">
        <f>E21</f>
        <v>Michal Pospíšil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28</v>
      </c>
      <c r="D82" s="38"/>
      <c r="E82" s="38"/>
      <c r="F82" s="29" t="str">
        <f>IF(E18="","",E18)</f>
        <v>Vyplň údaj</v>
      </c>
      <c r="G82" s="38"/>
      <c r="H82" s="38"/>
      <c r="I82" s="31" t="s">
        <v>35</v>
      </c>
      <c r="J82" s="34" t="str">
        <f>E24</f>
        <v xml:space="preserve"> 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>
      <c r="A84" s="148"/>
      <c r="B84" s="149"/>
      <c r="C84" s="150" t="s">
        <v>118</v>
      </c>
      <c r="D84" s="151" t="s">
        <v>57</v>
      </c>
      <c r="E84" s="151" t="s">
        <v>53</v>
      </c>
      <c r="F84" s="151" t="s">
        <v>54</v>
      </c>
      <c r="G84" s="151" t="s">
        <v>119</v>
      </c>
      <c r="H84" s="151" t="s">
        <v>120</v>
      </c>
      <c r="I84" s="151" t="s">
        <v>121</v>
      </c>
      <c r="J84" s="151" t="s">
        <v>97</v>
      </c>
      <c r="K84" s="152" t="s">
        <v>122</v>
      </c>
      <c r="L84" s="153"/>
      <c r="M84" s="70" t="s">
        <v>19</v>
      </c>
      <c r="N84" s="71" t="s">
        <v>42</v>
      </c>
      <c r="O84" s="71" t="s">
        <v>123</v>
      </c>
      <c r="P84" s="71" t="s">
        <v>124</v>
      </c>
      <c r="Q84" s="71" t="s">
        <v>125</v>
      </c>
      <c r="R84" s="71" t="s">
        <v>126</v>
      </c>
      <c r="S84" s="71" t="s">
        <v>127</v>
      </c>
      <c r="T84" s="72" t="s">
        <v>128</v>
      </c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</row>
    <row r="85" spans="1:65" s="2" customFormat="1" ht="22.9" customHeight="1">
      <c r="A85" s="36"/>
      <c r="B85" s="37"/>
      <c r="C85" s="77" t="s">
        <v>129</v>
      </c>
      <c r="D85" s="38"/>
      <c r="E85" s="38"/>
      <c r="F85" s="38"/>
      <c r="G85" s="38"/>
      <c r="H85" s="38"/>
      <c r="I85" s="38"/>
      <c r="J85" s="154">
        <f>BK85</f>
        <v>0</v>
      </c>
      <c r="K85" s="38"/>
      <c r="L85" s="41"/>
      <c r="M85" s="73"/>
      <c r="N85" s="155"/>
      <c r="O85" s="74"/>
      <c r="P85" s="156">
        <f>P86+P117+P201</f>
        <v>0</v>
      </c>
      <c r="Q85" s="74"/>
      <c r="R85" s="156">
        <f>R86+R117+R201</f>
        <v>0.40719999999999995</v>
      </c>
      <c r="S85" s="74"/>
      <c r="T85" s="157">
        <f>T86+T117+T201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71</v>
      </c>
      <c r="AU85" s="19" t="s">
        <v>98</v>
      </c>
      <c r="BK85" s="158">
        <f>BK86+BK117+BK201</f>
        <v>0</v>
      </c>
    </row>
    <row r="86" spans="1:65" s="12" customFormat="1" ht="25.9" customHeight="1">
      <c r="B86" s="159"/>
      <c r="C86" s="160"/>
      <c r="D86" s="161" t="s">
        <v>71</v>
      </c>
      <c r="E86" s="162" t="s">
        <v>1290</v>
      </c>
      <c r="F86" s="162" t="s">
        <v>1291</v>
      </c>
      <c r="G86" s="160"/>
      <c r="H86" s="160"/>
      <c r="I86" s="163"/>
      <c r="J86" s="164">
        <f>BK86</f>
        <v>0</v>
      </c>
      <c r="K86" s="160"/>
      <c r="L86" s="165"/>
      <c r="M86" s="166"/>
      <c r="N86" s="167"/>
      <c r="O86" s="167"/>
      <c r="P86" s="168">
        <f>SUM(P87:P116)</f>
        <v>0</v>
      </c>
      <c r="Q86" s="167"/>
      <c r="R86" s="168">
        <f>SUM(R87:R116)</f>
        <v>0.16737999999999997</v>
      </c>
      <c r="S86" s="167"/>
      <c r="T86" s="169">
        <f>SUM(T87:T116)</f>
        <v>0</v>
      </c>
      <c r="AR86" s="170" t="s">
        <v>82</v>
      </c>
      <c r="AT86" s="171" t="s">
        <v>71</v>
      </c>
      <c r="AU86" s="171" t="s">
        <v>72</v>
      </c>
      <c r="AY86" s="170" t="s">
        <v>132</v>
      </c>
      <c r="BK86" s="172">
        <f>SUM(BK87:BK116)</f>
        <v>0</v>
      </c>
    </row>
    <row r="87" spans="1:65" s="2" customFormat="1" ht="21.75" customHeight="1">
      <c r="A87" s="36"/>
      <c r="B87" s="37"/>
      <c r="C87" s="175" t="s">
        <v>80</v>
      </c>
      <c r="D87" s="175" t="s">
        <v>134</v>
      </c>
      <c r="E87" s="176" t="s">
        <v>1292</v>
      </c>
      <c r="F87" s="177" t="s">
        <v>1293</v>
      </c>
      <c r="G87" s="178" t="s">
        <v>159</v>
      </c>
      <c r="H87" s="179">
        <v>110</v>
      </c>
      <c r="I87" s="180"/>
      <c r="J87" s="181">
        <f>ROUND(I87*H87,2)</f>
        <v>0</v>
      </c>
      <c r="K87" s="177" t="s">
        <v>138</v>
      </c>
      <c r="L87" s="41"/>
      <c r="M87" s="182" t="s">
        <v>19</v>
      </c>
      <c r="N87" s="183" t="s">
        <v>43</v>
      </c>
      <c r="O87" s="66"/>
      <c r="P87" s="184">
        <f>O87*H87</f>
        <v>0</v>
      </c>
      <c r="Q87" s="184">
        <v>0</v>
      </c>
      <c r="R87" s="184">
        <f>Q87*H87</f>
        <v>0</v>
      </c>
      <c r="S87" s="184">
        <v>0</v>
      </c>
      <c r="T87" s="185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6" t="s">
        <v>255</v>
      </c>
      <c r="AT87" s="186" t="s">
        <v>134</v>
      </c>
      <c r="AU87" s="186" t="s">
        <v>80</v>
      </c>
      <c r="AY87" s="19" t="s">
        <v>132</v>
      </c>
      <c r="BE87" s="187">
        <f>IF(N87="základní",J87,0)</f>
        <v>0</v>
      </c>
      <c r="BF87" s="187">
        <f>IF(N87="snížená",J87,0)</f>
        <v>0</v>
      </c>
      <c r="BG87" s="187">
        <f>IF(N87="zákl. přenesená",J87,0)</f>
        <v>0</v>
      </c>
      <c r="BH87" s="187">
        <f>IF(N87="sníž. přenesená",J87,0)</f>
        <v>0</v>
      </c>
      <c r="BI87" s="187">
        <f>IF(N87="nulová",J87,0)</f>
        <v>0</v>
      </c>
      <c r="BJ87" s="19" t="s">
        <v>80</v>
      </c>
      <c r="BK87" s="187">
        <f>ROUND(I87*H87,2)</f>
        <v>0</v>
      </c>
      <c r="BL87" s="19" t="s">
        <v>255</v>
      </c>
      <c r="BM87" s="186" t="s">
        <v>1294</v>
      </c>
    </row>
    <row r="88" spans="1:65" s="2" customFormat="1" ht="11.25">
      <c r="A88" s="36"/>
      <c r="B88" s="37"/>
      <c r="C88" s="38"/>
      <c r="D88" s="188" t="s">
        <v>141</v>
      </c>
      <c r="E88" s="38"/>
      <c r="F88" s="189" t="s">
        <v>1295</v>
      </c>
      <c r="G88" s="38"/>
      <c r="H88" s="38"/>
      <c r="I88" s="190"/>
      <c r="J88" s="38"/>
      <c r="K88" s="38"/>
      <c r="L88" s="41"/>
      <c r="M88" s="191"/>
      <c r="N88" s="192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141</v>
      </c>
      <c r="AU88" s="19" t="s">
        <v>80</v>
      </c>
    </row>
    <row r="89" spans="1:65" s="2" customFormat="1" ht="16.5" customHeight="1">
      <c r="A89" s="36"/>
      <c r="B89" s="37"/>
      <c r="C89" s="237" t="s">
        <v>82</v>
      </c>
      <c r="D89" s="237" t="s">
        <v>282</v>
      </c>
      <c r="E89" s="238" t="s">
        <v>1296</v>
      </c>
      <c r="F89" s="239" t="s">
        <v>1297</v>
      </c>
      <c r="G89" s="240" t="s">
        <v>159</v>
      </c>
      <c r="H89" s="241">
        <v>110</v>
      </c>
      <c r="I89" s="242"/>
      <c r="J89" s="243">
        <f>ROUND(I89*H89,2)</f>
        <v>0</v>
      </c>
      <c r="K89" s="239" t="s">
        <v>138</v>
      </c>
      <c r="L89" s="244"/>
      <c r="M89" s="245" t="s">
        <v>19</v>
      </c>
      <c r="N89" s="246" t="s">
        <v>43</v>
      </c>
      <c r="O89" s="66"/>
      <c r="P89" s="184">
        <f>O89*H89</f>
        <v>0</v>
      </c>
      <c r="Q89" s="184">
        <v>1E-3</v>
      </c>
      <c r="R89" s="184">
        <f>Q89*H89</f>
        <v>0.11</v>
      </c>
      <c r="S89" s="184">
        <v>0</v>
      </c>
      <c r="T89" s="185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359</v>
      </c>
      <c r="AT89" s="186" t="s">
        <v>282</v>
      </c>
      <c r="AU89" s="186" t="s">
        <v>80</v>
      </c>
      <c r="AY89" s="19" t="s">
        <v>132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19" t="s">
        <v>80</v>
      </c>
      <c r="BK89" s="187">
        <f>ROUND(I89*H89,2)</f>
        <v>0</v>
      </c>
      <c r="BL89" s="19" t="s">
        <v>255</v>
      </c>
      <c r="BM89" s="186" t="s">
        <v>1298</v>
      </c>
    </row>
    <row r="90" spans="1:65" s="2" customFormat="1" ht="21.75" customHeight="1">
      <c r="A90" s="36"/>
      <c r="B90" s="37"/>
      <c r="C90" s="175" t="s">
        <v>156</v>
      </c>
      <c r="D90" s="175" t="s">
        <v>134</v>
      </c>
      <c r="E90" s="176" t="s">
        <v>1299</v>
      </c>
      <c r="F90" s="177" t="s">
        <v>1300</v>
      </c>
      <c r="G90" s="178" t="s">
        <v>159</v>
      </c>
      <c r="H90" s="179">
        <v>40</v>
      </c>
      <c r="I90" s="180"/>
      <c r="J90" s="181">
        <f>ROUND(I90*H90,2)</f>
        <v>0</v>
      </c>
      <c r="K90" s="177" t="s">
        <v>138</v>
      </c>
      <c r="L90" s="41"/>
      <c r="M90" s="182" t="s">
        <v>19</v>
      </c>
      <c r="N90" s="183" t="s">
        <v>43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255</v>
      </c>
      <c r="AT90" s="186" t="s">
        <v>134</v>
      </c>
      <c r="AU90" s="186" t="s">
        <v>80</v>
      </c>
      <c r="AY90" s="19" t="s">
        <v>132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80</v>
      </c>
      <c r="BK90" s="187">
        <f>ROUND(I90*H90,2)</f>
        <v>0</v>
      </c>
      <c r="BL90" s="19" t="s">
        <v>255</v>
      </c>
      <c r="BM90" s="186" t="s">
        <v>1301</v>
      </c>
    </row>
    <row r="91" spans="1:65" s="2" customFormat="1" ht="11.25">
      <c r="A91" s="36"/>
      <c r="B91" s="37"/>
      <c r="C91" s="38"/>
      <c r="D91" s="188" t="s">
        <v>141</v>
      </c>
      <c r="E91" s="38"/>
      <c r="F91" s="189" t="s">
        <v>1302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141</v>
      </c>
      <c r="AU91" s="19" t="s">
        <v>80</v>
      </c>
    </row>
    <row r="92" spans="1:65" s="2" customFormat="1" ht="16.5" customHeight="1">
      <c r="A92" s="36"/>
      <c r="B92" s="37"/>
      <c r="C92" s="237" t="s">
        <v>139</v>
      </c>
      <c r="D92" s="237" t="s">
        <v>282</v>
      </c>
      <c r="E92" s="238" t="s">
        <v>1303</v>
      </c>
      <c r="F92" s="239" t="s">
        <v>1304</v>
      </c>
      <c r="G92" s="240" t="s">
        <v>159</v>
      </c>
      <c r="H92" s="241">
        <v>40</v>
      </c>
      <c r="I92" s="242"/>
      <c r="J92" s="243">
        <f>ROUND(I92*H92,2)</f>
        <v>0</v>
      </c>
      <c r="K92" s="239" t="s">
        <v>138</v>
      </c>
      <c r="L92" s="244"/>
      <c r="M92" s="245" t="s">
        <v>19</v>
      </c>
      <c r="N92" s="246" t="s">
        <v>43</v>
      </c>
      <c r="O92" s="66"/>
      <c r="P92" s="184">
        <f>O92*H92</f>
        <v>0</v>
      </c>
      <c r="Q92" s="184">
        <v>1E-3</v>
      </c>
      <c r="R92" s="184">
        <f>Q92*H92</f>
        <v>0.04</v>
      </c>
      <c r="S92" s="184">
        <v>0</v>
      </c>
      <c r="T92" s="185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6" t="s">
        <v>359</v>
      </c>
      <c r="AT92" s="186" t="s">
        <v>282</v>
      </c>
      <c r="AU92" s="186" t="s">
        <v>80</v>
      </c>
      <c r="AY92" s="19" t="s">
        <v>132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19" t="s">
        <v>80</v>
      </c>
      <c r="BK92" s="187">
        <f>ROUND(I92*H92,2)</f>
        <v>0</v>
      </c>
      <c r="BL92" s="19" t="s">
        <v>255</v>
      </c>
      <c r="BM92" s="186" t="s">
        <v>1305</v>
      </c>
    </row>
    <row r="93" spans="1:65" s="2" customFormat="1" ht="16.5" customHeight="1">
      <c r="A93" s="36"/>
      <c r="B93" s="37"/>
      <c r="C93" s="175" t="s">
        <v>170</v>
      </c>
      <c r="D93" s="175" t="s">
        <v>134</v>
      </c>
      <c r="E93" s="176" t="s">
        <v>1306</v>
      </c>
      <c r="F93" s="177" t="s">
        <v>1307</v>
      </c>
      <c r="G93" s="178" t="s">
        <v>574</v>
      </c>
      <c r="H93" s="179">
        <v>37</v>
      </c>
      <c r="I93" s="180"/>
      <c r="J93" s="181">
        <f>ROUND(I93*H93,2)</f>
        <v>0</v>
      </c>
      <c r="K93" s="177" t="s">
        <v>138</v>
      </c>
      <c r="L93" s="41"/>
      <c r="M93" s="182" t="s">
        <v>19</v>
      </c>
      <c r="N93" s="183" t="s">
        <v>43</v>
      </c>
      <c r="O93" s="66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255</v>
      </c>
      <c r="AT93" s="186" t="s">
        <v>134</v>
      </c>
      <c r="AU93" s="186" t="s">
        <v>80</v>
      </c>
      <c r="AY93" s="19" t="s">
        <v>132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80</v>
      </c>
      <c r="BK93" s="187">
        <f>ROUND(I93*H93,2)</f>
        <v>0</v>
      </c>
      <c r="BL93" s="19" t="s">
        <v>255</v>
      </c>
      <c r="BM93" s="186" t="s">
        <v>1308</v>
      </c>
    </row>
    <row r="94" spans="1:65" s="2" customFormat="1" ht="11.25">
      <c r="A94" s="36"/>
      <c r="B94" s="37"/>
      <c r="C94" s="38"/>
      <c r="D94" s="188" t="s">
        <v>141</v>
      </c>
      <c r="E94" s="38"/>
      <c r="F94" s="189" t="s">
        <v>1309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141</v>
      </c>
      <c r="AU94" s="19" t="s">
        <v>80</v>
      </c>
    </row>
    <row r="95" spans="1:65" s="2" customFormat="1" ht="16.5" customHeight="1">
      <c r="A95" s="36"/>
      <c r="B95" s="37"/>
      <c r="C95" s="237" t="s">
        <v>177</v>
      </c>
      <c r="D95" s="237" t="s">
        <v>282</v>
      </c>
      <c r="E95" s="238" t="s">
        <v>1310</v>
      </c>
      <c r="F95" s="239" t="s">
        <v>1311</v>
      </c>
      <c r="G95" s="240" t="s">
        <v>574</v>
      </c>
      <c r="H95" s="241">
        <v>10</v>
      </c>
      <c r="I95" s="242"/>
      <c r="J95" s="243">
        <f>ROUND(I95*H95,2)</f>
        <v>0</v>
      </c>
      <c r="K95" s="239" t="s">
        <v>138</v>
      </c>
      <c r="L95" s="244"/>
      <c r="M95" s="245" t="s">
        <v>19</v>
      </c>
      <c r="N95" s="246" t="s">
        <v>43</v>
      </c>
      <c r="O95" s="66"/>
      <c r="P95" s="184">
        <f>O95*H95</f>
        <v>0</v>
      </c>
      <c r="Q95" s="184">
        <v>1.6000000000000001E-4</v>
      </c>
      <c r="R95" s="184">
        <f>Q95*H95</f>
        <v>1.6000000000000001E-3</v>
      </c>
      <c r="S95" s="184">
        <v>0</v>
      </c>
      <c r="T95" s="185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359</v>
      </c>
      <c r="AT95" s="186" t="s">
        <v>282</v>
      </c>
      <c r="AU95" s="186" t="s">
        <v>80</v>
      </c>
      <c r="AY95" s="19" t="s">
        <v>132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19" t="s">
        <v>80</v>
      </c>
      <c r="BK95" s="187">
        <f>ROUND(I95*H95,2)</f>
        <v>0</v>
      </c>
      <c r="BL95" s="19" t="s">
        <v>255</v>
      </c>
      <c r="BM95" s="186" t="s">
        <v>1312</v>
      </c>
    </row>
    <row r="96" spans="1:65" s="2" customFormat="1" ht="16.5" customHeight="1">
      <c r="A96" s="36"/>
      <c r="B96" s="37"/>
      <c r="C96" s="237" t="s">
        <v>185</v>
      </c>
      <c r="D96" s="237" t="s">
        <v>282</v>
      </c>
      <c r="E96" s="238" t="s">
        <v>1313</v>
      </c>
      <c r="F96" s="239" t="s">
        <v>1314</v>
      </c>
      <c r="G96" s="240" t="s">
        <v>574</v>
      </c>
      <c r="H96" s="241">
        <v>15</v>
      </c>
      <c r="I96" s="242"/>
      <c r="J96" s="243">
        <f>ROUND(I96*H96,2)</f>
        <v>0</v>
      </c>
      <c r="K96" s="239" t="s">
        <v>138</v>
      </c>
      <c r="L96" s="244"/>
      <c r="M96" s="245" t="s">
        <v>19</v>
      </c>
      <c r="N96" s="246" t="s">
        <v>43</v>
      </c>
      <c r="O96" s="66"/>
      <c r="P96" s="184">
        <f>O96*H96</f>
        <v>0</v>
      </c>
      <c r="Q96" s="184">
        <v>2.3000000000000001E-4</v>
      </c>
      <c r="R96" s="184">
        <f>Q96*H96</f>
        <v>3.4499999999999999E-3</v>
      </c>
      <c r="S96" s="184">
        <v>0</v>
      </c>
      <c r="T96" s="185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359</v>
      </c>
      <c r="AT96" s="186" t="s">
        <v>282</v>
      </c>
      <c r="AU96" s="186" t="s">
        <v>80</v>
      </c>
      <c r="AY96" s="19" t="s">
        <v>132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80</v>
      </c>
      <c r="BK96" s="187">
        <f>ROUND(I96*H96,2)</f>
        <v>0</v>
      </c>
      <c r="BL96" s="19" t="s">
        <v>255</v>
      </c>
      <c r="BM96" s="186" t="s">
        <v>1315</v>
      </c>
    </row>
    <row r="97" spans="1:65" s="2" customFormat="1" ht="16.5" customHeight="1">
      <c r="A97" s="36"/>
      <c r="B97" s="37"/>
      <c r="C97" s="237" t="s">
        <v>196</v>
      </c>
      <c r="D97" s="237" t="s">
        <v>282</v>
      </c>
      <c r="E97" s="238" t="s">
        <v>1316</v>
      </c>
      <c r="F97" s="239" t="s">
        <v>1317</v>
      </c>
      <c r="G97" s="240" t="s">
        <v>574</v>
      </c>
      <c r="H97" s="241">
        <v>12</v>
      </c>
      <c r="I97" s="242"/>
      <c r="J97" s="243">
        <f>ROUND(I97*H97,2)</f>
        <v>0</v>
      </c>
      <c r="K97" s="239" t="s">
        <v>138</v>
      </c>
      <c r="L97" s="244"/>
      <c r="M97" s="245" t="s">
        <v>19</v>
      </c>
      <c r="N97" s="246" t="s">
        <v>43</v>
      </c>
      <c r="O97" s="66"/>
      <c r="P97" s="184">
        <f>O97*H97</f>
        <v>0</v>
      </c>
      <c r="Q97" s="184">
        <v>1.3999999999999999E-4</v>
      </c>
      <c r="R97" s="184">
        <f>Q97*H97</f>
        <v>1.6799999999999999E-3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359</v>
      </c>
      <c r="AT97" s="186" t="s">
        <v>282</v>
      </c>
      <c r="AU97" s="186" t="s">
        <v>80</v>
      </c>
      <c r="AY97" s="19" t="s">
        <v>132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80</v>
      </c>
      <c r="BK97" s="187">
        <f>ROUND(I97*H97,2)</f>
        <v>0</v>
      </c>
      <c r="BL97" s="19" t="s">
        <v>255</v>
      </c>
      <c r="BM97" s="186" t="s">
        <v>1318</v>
      </c>
    </row>
    <row r="98" spans="1:65" s="2" customFormat="1" ht="16.5" customHeight="1">
      <c r="A98" s="36"/>
      <c r="B98" s="37"/>
      <c r="C98" s="175" t="s">
        <v>205</v>
      </c>
      <c r="D98" s="175" t="s">
        <v>134</v>
      </c>
      <c r="E98" s="176" t="s">
        <v>1319</v>
      </c>
      <c r="F98" s="177" t="s">
        <v>1320</v>
      </c>
      <c r="G98" s="178" t="s">
        <v>574</v>
      </c>
      <c r="H98" s="179">
        <v>12</v>
      </c>
      <c r="I98" s="180"/>
      <c r="J98" s="181">
        <f>ROUND(I98*H98,2)</f>
        <v>0</v>
      </c>
      <c r="K98" s="177" t="s">
        <v>138</v>
      </c>
      <c r="L98" s="41"/>
      <c r="M98" s="182" t="s">
        <v>19</v>
      </c>
      <c r="N98" s="183" t="s">
        <v>43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255</v>
      </c>
      <c r="AT98" s="186" t="s">
        <v>134</v>
      </c>
      <c r="AU98" s="186" t="s">
        <v>80</v>
      </c>
      <c r="AY98" s="19" t="s">
        <v>132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80</v>
      </c>
      <c r="BK98" s="187">
        <f>ROUND(I98*H98,2)</f>
        <v>0</v>
      </c>
      <c r="BL98" s="19" t="s">
        <v>255</v>
      </c>
      <c r="BM98" s="186" t="s">
        <v>1321</v>
      </c>
    </row>
    <row r="99" spans="1:65" s="2" customFormat="1" ht="11.25">
      <c r="A99" s="36"/>
      <c r="B99" s="37"/>
      <c r="C99" s="38"/>
      <c r="D99" s="188" t="s">
        <v>141</v>
      </c>
      <c r="E99" s="38"/>
      <c r="F99" s="189" t="s">
        <v>1322</v>
      </c>
      <c r="G99" s="38"/>
      <c r="H99" s="38"/>
      <c r="I99" s="190"/>
      <c r="J99" s="38"/>
      <c r="K99" s="38"/>
      <c r="L99" s="41"/>
      <c r="M99" s="191"/>
      <c r="N99" s="192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141</v>
      </c>
      <c r="AU99" s="19" t="s">
        <v>80</v>
      </c>
    </row>
    <row r="100" spans="1:65" s="2" customFormat="1" ht="16.5" customHeight="1">
      <c r="A100" s="36"/>
      <c r="B100" s="37"/>
      <c r="C100" s="237" t="s">
        <v>218</v>
      </c>
      <c r="D100" s="237" t="s">
        <v>282</v>
      </c>
      <c r="E100" s="238" t="s">
        <v>1313</v>
      </c>
      <c r="F100" s="239" t="s">
        <v>1314</v>
      </c>
      <c r="G100" s="240" t="s">
        <v>574</v>
      </c>
      <c r="H100" s="241">
        <v>10</v>
      </c>
      <c r="I100" s="242"/>
      <c r="J100" s="243">
        <f>ROUND(I100*H100,2)</f>
        <v>0</v>
      </c>
      <c r="K100" s="239" t="s">
        <v>138</v>
      </c>
      <c r="L100" s="244"/>
      <c r="M100" s="245" t="s">
        <v>19</v>
      </c>
      <c r="N100" s="246" t="s">
        <v>43</v>
      </c>
      <c r="O100" s="66"/>
      <c r="P100" s="184">
        <f>O100*H100</f>
        <v>0</v>
      </c>
      <c r="Q100" s="184">
        <v>2.3000000000000001E-4</v>
      </c>
      <c r="R100" s="184">
        <f>Q100*H100</f>
        <v>2.3E-3</v>
      </c>
      <c r="S100" s="184">
        <v>0</v>
      </c>
      <c r="T100" s="185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359</v>
      </c>
      <c r="AT100" s="186" t="s">
        <v>282</v>
      </c>
      <c r="AU100" s="186" t="s">
        <v>80</v>
      </c>
      <c r="AY100" s="19" t="s">
        <v>132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80</v>
      </c>
      <c r="BK100" s="187">
        <f>ROUND(I100*H100,2)</f>
        <v>0</v>
      </c>
      <c r="BL100" s="19" t="s">
        <v>255</v>
      </c>
      <c r="BM100" s="186" t="s">
        <v>1323</v>
      </c>
    </row>
    <row r="101" spans="1:65" s="2" customFormat="1" ht="16.5" customHeight="1">
      <c r="A101" s="36"/>
      <c r="B101" s="37"/>
      <c r="C101" s="237" t="s">
        <v>225</v>
      </c>
      <c r="D101" s="237" t="s">
        <v>282</v>
      </c>
      <c r="E101" s="238" t="s">
        <v>1324</v>
      </c>
      <c r="F101" s="239" t="s">
        <v>1325</v>
      </c>
      <c r="G101" s="240" t="s">
        <v>574</v>
      </c>
      <c r="H101" s="241">
        <v>2</v>
      </c>
      <c r="I101" s="242"/>
      <c r="J101" s="243">
        <f>ROUND(I101*H101,2)</f>
        <v>0</v>
      </c>
      <c r="K101" s="239" t="s">
        <v>138</v>
      </c>
      <c r="L101" s="244"/>
      <c r="M101" s="245" t="s">
        <v>19</v>
      </c>
      <c r="N101" s="246" t="s">
        <v>43</v>
      </c>
      <c r="O101" s="66"/>
      <c r="P101" s="184">
        <f>O101*H101</f>
        <v>0</v>
      </c>
      <c r="Q101" s="184">
        <v>1.6000000000000001E-4</v>
      </c>
      <c r="R101" s="184">
        <f>Q101*H101</f>
        <v>3.2000000000000003E-4</v>
      </c>
      <c r="S101" s="184">
        <v>0</v>
      </c>
      <c r="T101" s="18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359</v>
      </c>
      <c r="AT101" s="186" t="s">
        <v>282</v>
      </c>
      <c r="AU101" s="186" t="s">
        <v>80</v>
      </c>
      <c r="AY101" s="19" t="s">
        <v>132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80</v>
      </c>
      <c r="BK101" s="187">
        <f>ROUND(I101*H101,2)</f>
        <v>0</v>
      </c>
      <c r="BL101" s="19" t="s">
        <v>255</v>
      </c>
      <c r="BM101" s="186" t="s">
        <v>1326</v>
      </c>
    </row>
    <row r="102" spans="1:65" s="2" customFormat="1" ht="16.5" customHeight="1">
      <c r="A102" s="36"/>
      <c r="B102" s="37"/>
      <c r="C102" s="175" t="s">
        <v>231</v>
      </c>
      <c r="D102" s="175" t="s">
        <v>134</v>
      </c>
      <c r="E102" s="176" t="s">
        <v>1327</v>
      </c>
      <c r="F102" s="177" t="s">
        <v>1328</v>
      </c>
      <c r="G102" s="178" t="s">
        <v>574</v>
      </c>
      <c r="H102" s="179">
        <v>4</v>
      </c>
      <c r="I102" s="180"/>
      <c r="J102" s="181">
        <f>ROUND(I102*H102,2)</f>
        <v>0</v>
      </c>
      <c r="K102" s="177" t="s">
        <v>138</v>
      </c>
      <c r="L102" s="41"/>
      <c r="M102" s="182" t="s">
        <v>19</v>
      </c>
      <c r="N102" s="183" t="s">
        <v>43</v>
      </c>
      <c r="O102" s="66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255</v>
      </c>
      <c r="AT102" s="186" t="s">
        <v>134</v>
      </c>
      <c r="AU102" s="186" t="s">
        <v>80</v>
      </c>
      <c r="AY102" s="19" t="s">
        <v>132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80</v>
      </c>
      <c r="BK102" s="187">
        <f>ROUND(I102*H102,2)</f>
        <v>0</v>
      </c>
      <c r="BL102" s="19" t="s">
        <v>255</v>
      </c>
      <c r="BM102" s="186" t="s">
        <v>1329</v>
      </c>
    </row>
    <row r="103" spans="1:65" s="2" customFormat="1" ht="11.25">
      <c r="A103" s="36"/>
      <c r="B103" s="37"/>
      <c r="C103" s="38"/>
      <c r="D103" s="188" t="s">
        <v>141</v>
      </c>
      <c r="E103" s="38"/>
      <c r="F103" s="189" t="s">
        <v>1330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141</v>
      </c>
      <c r="AU103" s="19" t="s">
        <v>80</v>
      </c>
    </row>
    <row r="104" spans="1:65" s="2" customFormat="1" ht="16.5" customHeight="1">
      <c r="A104" s="36"/>
      <c r="B104" s="37"/>
      <c r="C104" s="237" t="s">
        <v>236</v>
      </c>
      <c r="D104" s="237" t="s">
        <v>282</v>
      </c>
      <c r="E104" s="238" t="s">
        <v>1331</v>
      </c>
      <c r="F104" s="239" t="s">
        <v>1332</v>
      </c>
      <c r="G104" s="240" t="s">
        <v>574</v>
      </c>
      <c r="H104" s="241">
        <v>4</v>
      </c>
      <c r="I104" s="242"/>
      <c r="J104" s="243">
        <f>ROUND(I104*H104,2)</f>
        <v>0</v>
      </c>
      <c r="K104" s="239" t="s">
        <v>138</v>
      </c>
      <c r="L104" s="244"/>
      <c r="M104" s="245" t="s">
        <v>19</v>
      </c>
      <c r="N104" s="246" t="s">
        <v>43</v>
      </c>
      <c r="O104" s="66"/>
      <c r="P104" s="184">
        <f>O104*H104</f>
        <v>0</v>
      </c>
      <c r="Q104" s="184">
        <v>2E-3</v>
      </c>
      <c r="R104" s="184">
        <f>Q104*H104</f>
        <v>8.0000000000000002E-3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359</v>
      </c>
      <c r="AT104" s="186" t="s">
        <v>282</v>
      </c>
      <c r="AU104" s="186" t="s">
        <v>80</v>
      </c>
      <c r="AY104" s="19" t="s">
        <v>132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80</v>
      </c>
      <c r="BK104" s="187">
        <f>ROUND(I104*H104,2)</f>
        <v>0</v>
      </c>
      <c r="BL104" s="19" t="s">
        <v>255</v>
      </c>
      <c r="BM104" s="186" t="s">
        <v>1333</v>
      </c>
    </row>
    <row r="105" spans="1:65" s="2" customFormat="1" ht="16.5" customHeight="1">
      <c r="A105" s="36"/>
      <c r="B105" s="37"/>
      <c r="C105" s="175" t="s">
        <v>243</v>
      </c>
      <c r="D105" s="175" t="s">
        <v>134</v>
      </c>
      <c r="E105" s="176" t="s">
        <v>1334</v>
      </c>
      <c r="F105" s="177" t="s">
        <v>1335</v>
      </c>
      <c r="G105" s="178" t="s">
        <v>574</v>
      </c>
      <c r="H105" s="179">
        <v>12</v>
      </c>
      <c r="I105" s="180"/>
      <c r="J105" s="181">
        <f>ROUND(I105*H105,2)</f>
        <v>0</v>
      </c>
      <c r="K105" s="177" t="s">
        <v>138</v>
      </c>
      <c r="L105" s="41"/>
      <c r="M105" s="182" t="s">
        <v>19</v>
      </c>
      <c r="N105" s="183" t="s">
        <v>43</v>
      </c>
      <c r="O105" s="66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6" t="s">
        <v>255</v>
      </c>
      <c r="AT105" s="186" t="s">
        <v>134</v>
      </c>
      <c r="AU105" s="186" t="s">
        <v>80</v>
      </c>
      <c r="AY105" s="19" t="s">
        <v>132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9" t="s">
        <v>80</v>
      </c>
      <c r="BK105" s="187">
        <f>ROUND(I105*H105,2)</f>
        <v>0</v>
      </c>
      <c r="BL105" s="19" t="s">
        <v>255</v>
      </c>
      <c r="BM105" s="186" t="s">
        <v>1336</v>
      </c>
    </row>
    <row r="106" spans="1:65" s="2" customFormat="1" ht="11.25">
      <c r="A106" s="36"/>
      <c r="B106" s="37"/>
      <c r="C106" s="38"/>
      <c r="D106" s="188" t="s">
        <v>141</v>
      </c>
      <c r="E106" s="38"/>
      <c r="F106" s="189" t="s">
        <v>1337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141</v>
      </c>
      <c r="AU106" s="19" t="s">
        <v>80</v>
      </c>
    </row>
    <row r="107" spans="1:65" s="2" customFormat="1" ht="16.5" customHeight="1">
      <c r="A107" s="36"/>
      <c r="B107" s="37"/>
      <c r="C107" s="175" t="s">
        <v>8</v>
      </c>
      <c r="D107" s="175" t="s">
        <v>134</v>
      </c>
      <c r="E107" s="176" t="s">
        <v>1338</v>
      </c>
      <c r="F107" s="177" t="s">
        <v>1339</v>
      </c>
      <c r="G107" s="178" t="s">
        <v>574</v>
      </c>
      <c r="H107" s="179">
        <v>2</v>
      </c>
      <c r="I107" s="180"/>
      <c r="J107" s="181">
        <f>ROUND(I107*H107,2)</f>
        <v>0</v>
      </c>
      <c r="K107" s="177" t="s">
        <v>138</v>
      </c>
      <c r="L107" s="41"/>
      <c r="M107" s="182" t="s">
        <v>19</v>
      </c>
      <c r="N107" s="183" t="s">
        <v>43</v>
      </c>
      <c r="O107" s="66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255</v>
      </c>
      <c r="AT107" s="186" t="s">
        <v>134</v>
      </c>
      <c r="AU107" s="186" t="s">
        <v>80</v>
      </c>
      <c r="AY107" s="19" t="s">
        <v>132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80</v>
      </c>
      <c r="BK107" s="187">
        <f>ROUND(I107*H107,2)</f>
        <v>0</v>
      </c>
      <c r="BL107" s="19" t="s">
        <v>255</v>
      </c>
      <c r="BM107" s="186" t="s">
        <v>1340</v>
      </c>
    </row>
    <row r="108" spans="1:65" s="2" customFormat="1" ht="11.25">
      <c r="A108" s="36"/>
      <c r="B108" s="37"/>
      <c r="C108" s="38"/>
      <c r="D108" s="188" t="s">
        <v>141</v>
      </c>
      <c r="E108" s="38"/>
      <c r="F108" s="189" t="s">
        <v>1341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141</v>
      </c>
      <c r="AU108" s="19" t="s">
        <v>80</v>
      </c>
    </row>
    <row r="109" spans="1:65" s="2" customFormat="1" ht="16.5" customHeight="1">
      <c r="A109" s="36"/>
      <c r="B109" s="37"/>
      <c r="C109" s="237" t="s">
        <v>255</v>
      </c>
      <c r="D109" s="237" t="s">
        <v>282</v>
      </c>
      <c r="E109" s="238" t="s">
        <v>1342</v>
      </c>
      <c r="F109" s="239" t="s">
        <v>1343</v>
      </c>
      <c r="G109" s="240" t="s">
        <v>574</v>
      </c>
      <c r="H109" s="241">
        <v>2</v>
      </c>
      <c r="I109" s="242"/>
      <c r="J109" s="243">
        <f>ROUND(I109*H109,2)</f>
        <v>0</v>
      </c>
      <c r="K109" s="239" t="s">
        <v>138</v>
      </c>
      <c r="L109" s="244"/>
      <c r="M109" s="245" t="s">
        <v>19</v>
      </c>
      <c r="N109" s="246" t="s">
        <v>43</v>
      </c>
      <c r="O109" s="66"/>
      <c r="P109" s="184">
        <f>O109*H109</f>
        <v>0</v>
      </c>
      <c r="Q109" s="184">
        <v>5.0000000000000004E-6</v>
      </c>
      <c r="R109" s="184">
        <f>Q109*H109</f>
        <v>1.0000000000000001E-5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359</v>
      </c>
      <c r="AT109" s="186" t="s">
        <v>282</v>
      </c>
      <c r="AU109" s="186" t="s">
        <v>80</v>
      </c>
      <c r="AY109" s="19" t="s">
        <v>132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80</v>
      </c>
      <c r="BK109" s="187">
        <f>ROUND(I109*H109,2)</f>
        <v>0</v>
      </c>
      <c r="BL109" s="19" t="s">
        <v>255</v>
      </c>
      <c r="BM109" s="186" t="s">
        <v>1344</v>
      </c>
    </row>
    <row r="110" spans="1:65" s="2" customFormat="1" ht="16.5" customHeight="1">
      <c r="A110" s="36"/>
      <c r="B110" s="37"/>
      <c r="C110" s="175" t="s">
        <v>260</v>
      </c>
      <c r="D110" s="175" t="s">
        <v>134</v>
      </c>
      <c r="E110" s="176" t="s">
        <v>1345</v>
      </c>
      <c r="F110" s="177" t="s">
        <v>1346</v>
      </c>
      <c r="G110" s="178" t="s">
        <v>574</v>
      </c>
      <c r="H110" s="179">
        <v>4</v>
      </c>
      <c r="I110" s="180"/>
      <c r="J110" s="181">
        <f>ROUND(I110*H110,2)</f>
        <v>0</v>
      </c>
      <c r="K110" s="177" t="s">
        <v>138</v>
      </c>
      <c r="L110" s="41"/>
      <c r="M110" s="182" t="s">
        <v>19</v>
      </c>
      <c r="N110" s="183" t="s">
        <v>43</v>
      </c>
      <c r="O110" s="66"/>
      <c r="P110" s="184">
        <f>O110*H110</f>
        <v>0</v>
      </c>
      <c r="Q110" s="184">
        <v>0</v>
      </c>
      <c r="R110" s="184">
        <f>Q110*H110</f>
        <v>0</v>
      </c>
      <c r="S110" s="184">
        <v>0</v>
      </c>
      <c r="T110" s="185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6" t="s">
        <v>255</v>
      </c>
      <c r="AT110" s="186" t="s">
        <v>134</v>
      </c>
      <c r="AU110" s="186" t="s">
        <v>80</v>
      </c>
      <c r="AY110" s="19" t="s">
        <v>132</v>
      </c>
      <c r="BE110" s="187">
        <f>IF(N110="základní",J110,0)</f>
        <v>0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19" t="s">
        <v>80</v>
      </c>
      <c r="BK110" s="187">
        <f>ROUND(I110*H110,2)</f>
        <v>0</v>
      </c>
      <c r="BL110" s="19" t="s">
        <v>255</v>
      </c>
      <c r="BM110" s="186" t="s">
        <v>1347</v>
      </c>
    </row>
    <row r="111" spans="1:65" s="2" customFormat="1" ht="11.25">
      <c r="A111" s="36"/>
      <c r="B111" s="37"/>
      <c r="C111" s="38"/>
      <c r="D111" s="188" t="s">
        <v>141</v>
      </c>
      <c r="E111" s="38"/>
      <c r="F111" s="189" t="s">
        <v>1348</v>
      </c>
      <c r="G111" s="38"/>
      <c r="H111" s="38"/>
      <c r="I111" s="190"/>
      <c r="J111" s="38"/>
      <c r="K111" s="38"/>
      <c r="L111" s="41"/>
      <c r="M111" s="191"/>
      <c r="N111" s="192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141</v>
      </c>
      <c r="AU111" s="19" t="s">
        <v>80</v>
      </c>
    </row>
    <row r="112" spans="1:65" s="2" customFormat="1" ht="16.5" customHeight="1">
      <c r="A112" s="36"/>
      <c r="B112" s="37"/>
      <c r="C112" s="237" t="s">
        <v>267</v>
      </c>
      <c r="D112" s="237" t="s">
        <v>282</v>
      </c>
      <c r="E112" s="238" t="s">
        <v>1349</v>
      </c>
      <c r="F112" s="239" t="s">
        <v>1350</v>
      </c>
      <c r="G112" s="240" t="s">
        <v>574</v>
      </c>
      <c r="H112" s="241">
        <v>4</v>
      </c>
      <c r="I112" s="242"/>
      <c r="J112" s="243">
        <f>ROUND(I112*H112,2)</f>
        <v>0</v>
      </c>
      <c r="K112" s="239" t="s">
        <v>138</v>
      </c>
      <c r="L112" s="244"/>
      <c r="M112" s="245" t="s">
        <v>19</v>
      </c>
      <c r="N112" s="246" t="s">
        <v>43</v>
      </c>
      <c r="O112" s="66"/>
      <c r="P112" s="184">
        <f>O112*H112</f>
        <v>0</v>
      </c>
      <c r="Q112" s="184">
        <v>5.0000000000000004E-6</v>
      </c>
      <c r="R112" s="184">
        <f>Q112*H112</f>
        <v>2.0000000000000002E-5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359</v>
      </c>
      <c r="AT112" s="186" t="s">
        <v>282</v>
      </c>
      <c r="AU112" s="186" t="s">
        <v>80</v>
      </c>
      <c r="AY112" s="19" t="s">
        <v>132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80</v>
      </c>
      <c r="BK112" s="187">
        <f>ROUND(I112*H112,2)</f>
        <v>0</v>
      </c>
      <c r="BL112" s="19" t="s">
        <v>255</v>
      </c>
      <c r="BM112" s="186" t="s">
        <v>1351</v>
      </c>
    </row>
    <row r="113" spans="1:65" s="2" customFormat="1" ht="16.5" customHeight="1">
      <c r="A113" s="36"/>
      <c r="B113" s="37"/>
      <c r="C113" s="175" t="s">
        <v>281</v>
      </c>
      <c r="D113" s="175" t="s">
        <v>134</v>
      </c>
      <c r="E113" s="176" t="s">
        <v>1352</v>
      </c>
      <c r="F113" s="177" t="s">
        <v>1353</v>
      </c>
      <c r="G113" s="178" t="s">
        <v>1354</v>
      </c>
      <c r="H113" s="179">
        <v>1</v>
      </c>
      <c r="I113" s="180"/>
      <c r="J113" s="181">
        <f>ROUND(I113*H113,2)</f>
        <v>0</v>
      </c>
      <c r="K113" s="177" t="s">
        <v>138</v>
      </c>
      <c r="L113" s="41"/>
      <c r="M113" s="182" t="s">
        <v>19</v>
      </c>
      <c r="N113" s="183" t="s">
        <v>43</v>
      </c>
      <c r="O113" s="66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255</v>
      </c>
      <c r="AT113" s="186" t="s">
        <v>134</v>
      </c>
      <c r="AU113" s="186" t="s">
        <v>80</v>
      </c>
      <c r="AY113" s="19" t="s">
        <v>132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9" t="s">
        <v>80</v>
      </c>
      <c r="BK113" s="187">
        <f>ROUND(I113*H113,2)</f>
        <v>0</v>
      </c>
      <c r="BL113" s="19" t="s">
        <v>255</v>
      </c>
      <c r="BM113" s="186" t="s">
        <v>1355</v>
      </c>
    </row>
    <row r="114" spans="1:65" s="2" customFormat="1" ht="11.25">
      <c r="A114" s="36"/>
      <c r="B114" s="37"/>
      <c r="C114" s="38"/>
      <c r="D114" s="188" t="s">
        <v>141</v>
      </c>
      <c r="E114" s="38"/>
      <c r="F114" s="189" t="s">
        <v>1356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141</v>
      </c>
      <c r="AU114" s="19" t="s">
        <v>80</v>
      </c>
    </row>
    <row r="115" spans="1:65" s="2" customFormat="1" ht="16.5" customHeight="1">
      <c r="A115" s="36"/>
      <c r="B115" s="37"/>
      <c r="C115" s="175" t="s">
        <v>287</v>
      </c>
      <c r="D115" s="175" t="s">
        <v>134</v>
      </c>
      <c r="E115" s="176" t="s">
        <v>1357</v>
      </c>
      <c r="F115" s="177" t="s">
        <v>1358</v>
      </c>
      <c r="G115" s="178" t="s">
        <v>1354</v>
      </c>
      <c r="H115" s="179">
        <v>1</v>
      </c>
      <c r="I115" s="180"/>
      <c r="J115" s="181">
        <f>ROUND(I115*H115,2)</f>
        <v>0</v>
      </c>
      <c r="K115" s="177" t="s">
        <v>138</v>
      </c>
      <c r="L115" s="41"/>
      <c r="M115" s="182" t="s">
        <v>19</v>
      </c>
      <c r="N115" s="183" t="s">
        <v>43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255</v>
      </c>
      <c r="AT115" s="186" t="s">
        <v>134</v>
      </c>
      <c r="AU115" s="186" t="s">
        <v>80</v>
      </c>
      <c r="AY115" s="19" t="s">
        <v>132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80</v>
      </c>
      <c r="BK115" s="187">
        <f>ROUND(I115*H115,2)</f>
        <v>0</v>
      </c>
      <c r="BL115" s="19" t="s">
        <v>255</v>
      </c>
      <c r="BM115" s="186" t="s">
        <v>1359</v>
      </c>
    </row>
    <row r="116" spans="1:65" s="2" customFormat="1" ht="11.25">
      <c r="A116" s="36"/>
      <c r="B116" s="37"/>
      <c r="C116" s="38"/>
      <c r="D116" s="188" t="s">
        <v>141</v>
      </c>
      <c r="E116" s="38"/>
      <c r="F116" s="189" t="s">
        <v>1360</v>
      </c>
      <c r="G116" s="38"/>
      <c r="H116" s="38"/>
      <c r="I116" s="190"/>
      <c r="J116" s="38"/>
      <c r="K116" s="38"/>
      <c r="L116" s="41"/>
      <c r="M116" s="191"/>
      <c r="N116" s="192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141</v>
      </c>
      <c r="AU116" s="19" t="s">
        <v>80</v>
      </c>
    </row>
    <row r="117" spans="1:65" s="12" customFormat="1" ht="25.9" customHeight="1">
      <c r="B117" s="159"/>
      <c r="C117" s="160"/>
      <c r="D117" s="161" t="s">
        <v>71</v>
      </c>
      <c r="E117" s="162" t="s">
        <v>986</v>
      </c>
      <c r="F117" s="162" t="s">
        <v>1361</v>
      </c>
      <c r="G117" s="160"/>
      <c r="H117" s="160"/>
      <c r="I117" s="163"/>
      <c r="J117" s="164">
        <f>BK117</f>
        <v>0</v>
      </c>
      <c r="K117" s="160"/>
      <c r="L117" s="165"/>
      <c r="M117" s="166"/>
      <c r="N117" s="167"/>
      <c r="O117" s="167"/>
      <c r="P117" s="168">
        <f>P118</f>
        <v>0</v>
      </c>
      <c r="Q117" s="167"/>
      <c r="R117" s="168">
        <f>R118</f>
        <v>0.23709999999999998</v>
      </c>
      <c r="S117" s="167"/>
      <c r="T117" s="169">
        <f>T118</f>
        <v>0</v>
      </c>
      <c r="AR117" s="170" t="s">
        <v>82</v>
      </c>
      <c r="AT117" s="171" t="s">
        <v>71</v>
      </c>
      <c r="AU117" s="171" t="s">
        <v>72</v>
      </c>
      <c r="AY117" s="170" t="s">
        <v>132</v>
      </c>
      <c r="BK117" s="172">
        <f>BK118</f>
        <v>0</v>
      </c>
    </row>
    <row r="118" spans="1:65" s="12" customFormat="1" ht="22.9" customHeight="1">
      <c r="B118" s="159"/>
      <c r="C118" s="160"/>
      <c r="D118" s="161" t="s">
        <v>71</v>
      </c>
      <c r="E118" s="173" t="s">
        <v>1362</v>
      </c>
      <c r="F118" s="173" t="s">
        <v>1363</v>
      </c>
      <c r="G118" s="160"/>
      <c r="H118" s="160"/>
      <c r="I118" s="163"/>
      <c r="J118" s="174">
        <f>BK118</f>
        <v>0</v>
      </c>
      <c r="K118" s="160"/>
      <c r="L118" s="165"/>
      <c r="M118" s="166"/>
      <c r="N118" s="167"/>
      <c r="O118" s="167"/>
      <c r="P118" s="168">
        <f>SUM(P119:P200)</f>
        <v>0</v>
      </c>
      <c r="Q118" s="167"/>
      <c r="R118" s="168">
        <f>SUM(R119:R200)</f>
        <v>0.23709999999999998</v>
      </c>
      <c r="S118" s="167"/>
      <c r="T118" s="169">
        <f>SUM(T119:T200)</f>
        <v>0</v>
      </c>
      <c r="AR118" s="170" t="s">
        <v>82</v>
      </c>
      <c r="AT118" s="171" t="s">
        <v>71</v>
      </c>
      <c r="AU118" s="171" t="s">
        <v>80</v>
      </c>
      <c r="AY118" s="170" t="s">
        <v>132</v>
      </c>
      <c r="BK118" s="172">
        <f>SUM(BK119:BK200)</f>
        <v>0</v>
      </c>
    </row>
    <row r="119" spans="1:65" s="2" customFormat="1" ht="16.5" customHeight="1">
      <c r="A119" s="36"/>
      <c r="B119" s="37"/>
      <c r="C119" s="175" t="s">
        <v>7</v>
      </c>
      <c r="D119" s="175" t="s">
        <v>134</v>
      </c>
      <c r="E119" s="176" t="s">
        <v>1364</v>
      </c>
      <c r="F119" s="177" t="s">
        <v>1365</v>
      </c>
      <c r="G119" s="178" t="s">
        <v>574</v>
      </c>
      <c r="H119" s="179">
        <v>1</v>
      </c>
      <c r="I119" s="180"/>
      <c r="J119" s="181">
        <f>ROUND(I119*H119,2)</f>
        <v>0</v>
      </c>
      <c r="K119" s="177" t="s">
        <v>138</v>
      </c>
      <c r="L119" s="41"/>
      <c r="M119" s="182" t="s">
        <v>19</v>
      </c>
      <c r="N119" s="183" t="s">
        <v>43</v>
      </c>
      <c r="O119" s="66"/>
      <c r="P119" s="184">
        <f>O119*H119</f>
        <v>0</v>
      </c>
      <c r="Q119" s="184">
        <v>0</v>
      </c>
      <c r="R119" s="184">
        <f>Q119*H119</f>
        <v>0</v>
      </c>
      <c r="S119" s="184">
        <v>0</v>
      </c>
      <c r="T119" s="185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6" t="s">
        <v>255</v>
      </c>
      <c r="AT119" s="186" t="s">
        <v>134</v>
      </c>
      <c r="AU119" s="186" t="s">
        <v>82</v>
      </c>
      <c r="AY119" s="19" t="s">
        <v>132</v>
      </c>
      <c r="BE119" s="187">
        <f>IF(N119="základní",J119,0)</f>
        <v>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19" t="s">
        <v>80</v>
      </c>
      <c r="BK119" s="187">
        <f>ROUND(I119*H119,2)</f>
        <v>0</v>
      </c>
      <c r="BL119" s="19" t="s">
        <v>255</v>
      </c>
      <c r="BM119" s="186" t="s">
        <v>1366</v>
      </c>
    </row>
    <row r="120" spans="1:65" s="2" customFormat="1" ht="11.25">
      <c r="A120" s="36"/>
      <c r="B120" s="37"/>
      <c r="C120" s="38"/>
      <c r="D120" s="188" t="s">
        <v>141</v>
      </c>
      <c r="E120" s="38"/>
      <c r="F120" s="189" t="s">
        <v>1367</v>
      </c>
      <c r="G120" s="38"/>
      <c r="H120" s="38"/>
      <c r="I120" s="190"/>
      <c r="J120" s="38"/>
      <c r="K120" s="38"/>
      <c r="L120" s="41"/>
      <c r="M120" s="191"/>
      <c r="N120" s="192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141</v>
      </c>
      <c r="AU120" s="19" t="s">
        <v>82</v>
      </c>
    </row>
    <row r="121" spans="1:65" s="2" customFormat="1" ht="16.5" customHeight="1">
      <c r="A121" s="36"/>
      <c r="B121" s="37"/>
      <c r="C121" s="237" t="s">
        <v>297</v>
      </c>
      <c r="D121" s="237" t="s">
        <v>282</v>
      </c>
      <c r="E121" s="238" t="s">
        <v>1368</v>
      </c>
      <c r="F121" s="239" t="s">
        <v>1369</v>
      </c>
      <c r="G121" s="240" t="s">
        <v>574</v>
      </c>
      <c r="H121" s="241">
        <v>1</v>
      </c>
      <c r="I121" s="242"/>
      <c r="J121" s="243">
        <f>ROUND(I121*H121,2)</f>
        <v>0</v>
      </c>
      <c r="K121" s="239" t="s">
        <v>138</v>
      </c>
      <c r="L121" s="244"/>
      <c r="M121" s="245" t="s">
        <v>19</v>
      </c>
      <c r="N121" s="246" t="s">
        <v>43</v>
      </c>
      <c r="O121" s="66"/>
      <c r="P121" s="184">
        <f>O121*H121</f>
        <v>0</v>
      </c>
      <c r="Q121" s="184">
        <v>3.0100000000000001E-3</v>
      </c>
      <c r="R121" s="184">
        <f>Q121*H121</f>
        <v>3.0100000000000001E-3</v>
      </c>
      <c r="S121" s="184">
        <v>0</v>
      </c>
      <c r="T121" s="185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6" t="s">
        <v>359</v>
      </c>
      <c r="AT121" s="186" t="s">
        <v>282</v>
      </c>
      <c r="AU121" s="186" t="s">
        <v>82</v>
      </c>
      <c r="AY121" s="19" t="s">
        <v>132</v>
      </c>
      <c r="BE121" s="187">
        <f>IF(N121="základní",J121,0)</f>
        <v>0</v>
      </c>
      <c r="BF121" s="187">
        <f>IF(N121="snížená",J121,0)</f>
        <v>0</v>
      </c>
      <c r="BG121" s="187">
        <f>IF(N121="zákl. přenesená",J121,0)</f>
        <v>0</v>
      </c>
      <c r="BH121" s="187">
        <f>IF(N121="sníž. přenesená",J121,0)</f>
        <v>0</v>
      </c>
      <c r="BI121" s="187">
        <f>IF(N121="nulová",J121,0)</f>
        <v>0</v>
      </c>
      <c r="BJ121" s="19" t="s">
        <v>80</v>
      </c>
      <c r="BK121" s="187">
        <f>ROUND(I121*H121,2)</f>
        <v>0</v>
      </c>
      <c r="BL121" s="19" t="s">
        <v>255</v>
      </c>
      <c r="BM121" s="186" t="s">
        <v>1370</v>
      </c>
    </row>
    <row r="122" spans="1:65" s="2" customFormat="1" ht="16.5" customHeight="1">
      <c r="A122" s="36"/>
      <c r="B122" s="37"/>
      <c r="C122" s="175" t="s">
        <v>307</v>
      </c>
      <c r="D122" s="175" t="s">
        <v>134</v>
      </c>
      <c r="E122" s="176" t="s">
        <v>1371</v>
      </c>
      <c r="F122" s="177" t="s">
        <v>1372</v>
      </c>
      <c r="G122" s="178" t="s">
        <v>574</v>
      </c>
      <c r="H122" s="179">
        <v>1</v>
      </c>
      <c r="I122" s="180"/>
      <c r="J122" s="181">
        <f>ROUND(I122*H122,2)</f>
        <v>0</v>
      </c>
      <c r="K122" s="177" t="s">
        <v>138</v>
      </c>
      <c r="L122" s="41"/>
      <c r="M122" s="182" t="s">
        <v>19</v>
      </c>
      <c r="N122" s="183" t="s">
        <v>43</v>
      </c>
      <c r="O122" s="66"/>
      <c r="P122" s="184">
        <f>O122*H122</f>
        <v>0</v>
      </c>
      <c r="Q122" s="184">
        <v>0</v>
      </c>
      <c r="R122" s="184">
        <f>Q122*H122</f>
        <v>0</v>
      </c>
      <c r="S122" s="184">
        <v>0</v>
      </c>
      <c r="T122" s="185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6" t="s">
        <v>255</v>
      </c>
      <c r="AT122" s="186" t="s">
        <v>134</v>
      </c>
      <c r="AU122" s="186" t="s">
        <v>82</v>
      </c>
      <c r="AY122" s="19" t="s">
        <v>132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19" t="s">
        <v>80</v>
      </c>
      <c r="BK122" s="187">
        <f>ROUND(I122*H122,2)</f>
        <v>0</v>
      </c>
      <c r="BL122" s="19" t="s">
        <v>255</v>
      </c>
      <c r="BM122" s="186" t="s">
        <v>1373</v>
      </c>
    </row>
    <row r="123" spans="1:65" s="2" customFormat="1" ht="11.25">
      <c r="A123" s="36"/>
      <c r="B123" s="37"/>
      <c r="C123" s="38"/>
      <c r="D123" s="188" t="s">
        <v>141</v>
      </c>
      <c r="E123" s="38"/>
      <c r="F123" s="189" t="s">
        <v>1374</v>
      </c>
      <c r="G123" s="38"/>
      <c r="H123" s="38"/>
      <c r="I123" s="190"/>
      <c r="J123" s="38"/>
      <c r="K123" s="38"/>
      <c r="L123" s="41"/>
      <c r="M123" s="191"/>
      <c r="N123" s="192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141</v>
      </c>
      <c r="AU123" s="19" t="s">
        <v>82</v>
      </c>
    </row>
    <row r="124" spans="1:65" s="2" customFormat="1" ht="16.5" customHeight="1">
      <c r="A124" s="36"/>
      <c r="B124" s="37"/>
      <c r="C124" s="237" t="s">
        <v>310</v>
      </c>
      <c r="D124" s="237" t="s">
        <v>282</v>
      </c>
      <c r="E124" s="238" t="s">
        <v>1375</v>
      </c>
      <c r="F124" s="239" t="s">
        <v>1376</v>
      </c>
      <c r="G124" s="240" t="s">
        <v>574</v>
      </c>
      <c r="H124" s="241">
        <v>1</v>
      </c>
      <c r="I124" s="242"/>
      <c r="J124" s="243">
        <f>ROUND(I124*H124,2)</f>
        <v>0</v>
      </c>
      <c r="K124" s="239" t="s">
        <v>138</v>
      </c>
      <c r="L124" s="244"/>
      <c r="M124" s="245" t="s">
        <v>19</v>
      </c>
      <c r="N124" s="246" t="s">
        <v>43</v>
      </c>
      <c r="O124" s="66"/>
      <c r="P124" s="184">
        <f>O124*H124</f>
        <v>0</v>
      </c>
      <c r="Q124" s="184">
        <v>2.1999999999999999E-2</v>
      </c>
      <c r="R124" s="184">
        <f>Q124*H124</f>
        <v>2.1999999999999999E-2</v>
      </c>
      <c r="S124" s="184">
        <v>0</v>
      </c>
      <c r="T124" s="185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359</v>
      </c>
      <c r="AT124" s="186" t="s">
        <v>282</v>
      </c>
      <c r="AU124" s="186" t="s">
        <v>82</v>
      </c>
      <c r="AY124" s="19" t="s">
        <v>132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80</v>
      </c>
      <c r="BK124" s="187">
        <f>ROUND(I124*H124,2)</f>
        <v>0</v>
      </c>
      <c r="BL124" s="19" t="s">
        <v>255</v>
      </c>
      <c r="BM124" s="186" t="s">
        <v>1377</v>
      </c>
    </row>
    <row r="125" spans="1:65" s="2" customFormat="1" ht="16.5" customHeight="1">
      <c r="A125" s="36"/>
      <c r="B125" s="37"/>
      <c r="C125" s="175" t="s">
        <v>316</v>
      </c>
      <c r="D125" s="175" t="s">
        <v>134</v>
      </c>
      <c r="E125" s="176" t="s">
        <v>1378</v>
      </c>
      <c r="F125" s="177" t="s">
        <v>1379</v>
      </c>
      <c r="G125" s="178" t="s">
        <v>574</v>
      </c>
      <c r="H125" s="179">
        <v>4</v>
      </c>
      <c r="I125" s="180"/>
      <c r="J125" s="181">
        <f>ROUND(I125*H125,2)</f>
        <v>0</v>
      </c>
      <c r="K125" s="177" t="s">
        <v>138</v>
      </c>
      <c r="L125" s="41"/>
      <c r="M125" s="182" t="s">
        <v>19</v>
      </c>
      <c r="N125" s="183" t="s">
        <v>43</v>
      </c>
      <c r="O125" s="66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6" t="s">
        <v>255</v>
      </c>
      <c r="AT125" s="186" t="s">
        <v>134</v>
      </c>
      <c r="AU125" s="186" t="s">
        <v>82</v>
      </c>
      <c r="AY125" s="19" t="s">
        <v>132</v>
      </c>
      <c r="BE125" s="187">
        <f>IF(N125="základní",J125,0)</f>
        <v>0</v>
      </c>
      <c r="BF125" s="187">
        <f>IF(N125="snížená",J125,0)</f>
        <v>0</v>
      </c>
      <c r="BG125" s="187">
        <f>IF(N125="zákl. přenesená",J125,0)</f>
        <v>0</v>
      </c>
      <c r="BH125" s="187">
        <f>IF(N125="sníž. přenesená",J125,0)</f>
        <v>0</v>
      </c>
      <c r="BI125" s="187">
        <f>IF(N125="nulová",J125,0)</f>
        <v>0</v>
      </c>
      <c r="BJ125" s="19" t="s">
        <v>80</v>
      </c>
      <c r="BK125" s="187">
        <f>ROUND(I125*H125,2)</f>
        <v>0</v>
      </c>
      <c r="BL125" s="19" t="s">
        <v>255</v>
      </c>
      <c r="BM125" s="186" t="s">
        <v>1380</v>
      </c>
    </row>
    <row r="126" spans="1:65" s="2" customFormat="1" ht="11.25">
      <c r="A126" s="36"/>
      <c r="B126" s="37"/>
      <c r="C126" s="38"/>
      <c r="D126" s="188" t="s">
        <v>141</v>
      </c>
      <c r="E126" s="38"/>
      <c r="F126" s="189" t="s">
        <v>1381</v>
      </c>
      <c r="G126" s="38"/>
      <c r="H126" s="38"/>
      <c r="I126" s="190"/>
      <c r="J126" s="38"/>
      <c r="K126" s="38"/>
      <c r="L126" s="41"/>
      <c r="M126" s="191"/>
      <c r="N126" s="192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141</v>
      </c>
      <c r="AU126" s="19" t="s">
        <v>82</v>
      </c>
    </row>
    <row r="127" spans="1:65" s="2" customFormat="1" ht="16.5" customHeight="1">
      <c r="A127" s="36"/>
      <c r="B127" s="37"/>
      <c r="C127" s="237" t="s">
        <v>321</v>
      </c>
      <c r="D127" s="237" t="s">
        <v>282</v>
      </c>
      <c r="E127" s="238" t="s">
        <v>1382</v>
      </c>
      <c r="F127" s="239" t="s">
        <v>1383</v>
      </c>
      <c r="G127" s="240" t="s">
        <v>263</v>
      </c>
      <c r="H127" s="241">
        <v>0.08</v>
      </c>
      <c r="I127" s="242"/>
      <c r="J127" s="243">
        <f>ROUND(I127*H127,2)</f>
        <v>0</v>
      </c>
      <c r="K127" s="239" t="s">
        <v>138</v>
      </c>
      <c r="L127" s="244"/>
      <c r="M127" s="245" t="s">
        <v>19</v>
      </c>
      <c r="N127" s="246" t="s">
        <v>43</v>
      </c>
      <c r="O127" s="66"/>
      <c r="P127" s="184">
        <f>O127*H127</f>
        <v>0</v>
      </c>
      <c r="Q127" s="184">
        <v>1</v>
      </c>
      <c r="R127" s="184">
        <f>Q127*H127</f>
        <v>0.08</v>
      </c>
      <c r="S127" s="184">
        <v>0</v>
      </c>
      <c r="T127" s="185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6" t="s">
        <v>359</v>
      </c>
      <c r="AT127" s="186" t="s">
        <v>282</v>
      </c>
      <c r="AU127" s="186" t="s">
        <v>82</v>
      </c>
      <c r="AY127" s="19" t="s">
        <v>132</v>
      </c>
      <c r="BE127" s="187">
        <f>IF(N127="základní",J127,0)</f>
        <v>0</v>
      </c>
      <c r="BF127" s="187">
        <f>IF(N127="snížená",J127,0)</f>
        <v>0</v>
      </c>
      <c r="BG127" s="187">
        <f>IF(N127="zákl. přenesená",J127,0)</f>
        <v>0</v>
      </c>
      <c r="BH127" s="187">
        <f>IF(N127="sníž. přenesená",J127,0)</f>
        <v>0</v>
      </c>
      <c r="BI127" s="187">
        <f>IF(N127="nulová",J127,0)</f>
        <v>0</v>
      </c>
      <c r="BJ127" s="19" t="s">
        <v>80</v>
      </c>
      <c r="BK127" s="187">
        <f>ROUND(I127*H127,2)</f>
        <v>0</v>
      </c>
      <c r="BL127" s="19" t="s">
        <v>255</v>
      </c>
      <c r="BM127" s="186" t="s">
        <v>1384</v>
      </c>
    </row>
    <row r="128" spans="1:65" s="2" customFormat="1" ht="16.5" customHeight="1">
      <c r="A128" s="36"/>
      <c r="B128" s="37"/>
      <c r="C128" s="175" t="s">
        <v>328</v>
      </c>
      <c r="D128" s="175" t="s">
        <v>134</v>
      </c>
      <c r="E128" s="176" t="s">
        <v>1385</v>
      </c>
      <c r="F128" s="177" t="s">
        <v>1386</v>
      </c>
      <c r="G128" s="178" t="s">
        <v>1354</v>
      </c>
      <c r="H128" s="179">
        <v>1</v>
      </c>
      <c r="I128" s="180"/>
      <c r="J128" s="181">
        <f>ROUND(I128*H128,2)</f>
        <v>0</v>
      </c>
      <c r="K128" s="177" t="s">
        <v>138</v>
      </c>
      <c r="L128" s="41"/>
      <c r="M128" s="182" t="s">
        <v>19</v>
      </c>
      <c r="N128" s="183" t="s">
        <v>43</v>
      </c>
      <c r="O128" s="66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255</v>
      </c>
      <c r="AT128" s="186" t="s">
        <v>134</v>
      </c>
      <c r="AU128" s="186" t="s">
        <v>82</v>
      </c>
      <c r="AY128" s="19" t="s">
        <v>132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80</v>
      </c>
      <c r="BK128" s="187">
        <f>ROUND(I128*H128,2)</f>
        <v>0</v>
      </c>
      <c r="BL128" s="19" t="s">
        <v>255</v>
      </c>
      <c r="BM128" s="186" t="s">
        <v>1387</v>
      </c>
    </row>
    <row r="129" spans="1:65" s="2" customFormat="1" ht="11.25">
      <c r="A129" s="36"/>
      <c r="B129" s="37"/>
      <c r="C129" s="38"/>
      <c r="D129" s="188" t="s">
        <v>141</v>
      </c>
      <c r="E129" s="38"/>
      <c r="F129" s="189" t="s">
        <v>1388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141</v>
      </c>
      <c r="AU129" s="19" t="s">
        <v>82</v>
      </c>
    </row>
    <row r="130" spans="1:65" s="2" customFormat="1" ht="16.5" customHeight="1">
      <c r="A130" s="36"/>
      <c r="B130" s="37"/>
      <c r="C130" s="175" t="s">
        <v>338</v>
      </c>
      <c r="D130" s="175" t="s">
        <v>134</v>
      </c>
      <c r="E130" s="176" t="s">
        <v>1389</v>
      </c>
      <c r="F130" s="177" t="s">
        <v>1390</v>
      </c>
      <c r="G130" s="178" t="s">
        <v>574</v>
      </c>
      <c r="H130" s="179">
        <v>1</v>
      </c>
      <c r="I130" s="180"/>
      <c r="J130" s="181">
        <f>ROUND(I130*H130,2)</f>
        <v>0</v>
      </c>
      <c r="K130" s="177" t="s">
        <v>138</v>
      </c>
      <c r="L130" s="41"/>
      <c r="M130" s="182" t="s">
        <v>19</v>
      </c>
      <c r="N130" s="183" t="s">
        <v>43</v>
      </c>
      <c r="O130" s="66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6" t="s">
        <v>255</v>
      </c>
      <c r="AT130" s="186" t="s">
        <v>134</v>
      </c>
      <c r="AU130" s="186" t="s">
        <v>82</v>
      </c>
      <c r="AY130" s="19" t="s">
        <v>132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19" t="s">
        <v>80</v>
      </c>
      <c r="BK130" s="187">
        <f>ROUND(I130*H130,2)</f>
        <v>0</v>
      </c>
      <c r="BL130" s="19" t="s">
        <v>255</v>
      </c>
      <c r="BM130" s="186" t="s">
        <v>1391</v>
      </c>
    </row>
    <row r="131" spans="1:65" s="2" customFormat="1" ht="11.25">
      <c r="A131" s="36"/>
      <c r="B131" s="37"/>
      <c r="C131" s="38"/>
      <c r="D131" s="188" t="s">
        <v>141</v>
      </c>
      <c r="E131" s="38"/>
      <c r="F131" s="189" t="s">
        <v>1392</v>
      </c>
      <c r="G131" s="38"/>
      <c r="H131" s="38"/>
      <c r="I131" s="190"/>
      <c r="J131" s="38"/>
      <c r="K131" s="38"/>
      <c r="L131" s="41"/>
      <c r="M131" s="191"/>
      <c r="N131" s="192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141</v>
      </c>
      <c r="AU131" s="19" t="s">
        <v>82</v>
      </c>
    </row>
    <row r="132" spans="1:65" s="2" customFormat="1" ht="16.5" customHeight="1">
      <c r="A132" s="36"/>
      <c r="B132" s="37"/>
      <c r="C132" s="237" t="s">
        <v>343</v>
      </c>
      <c r="D132" s="237" t="s">
        <v>282</v>
      </c>
      <c r="E132" s="238" t="s">
        <v>1393</v>
      </c>
      <c r="F132" s="239" t="s">
        <v>1394</v>
      </c>
      <c r="G132" s="240" t="s">
        <v>574</v>
      </c>
      <c r="H132" s="241">
        <v>1</v>
      </c>
      <c r="I132" s="242"/>
      <c r="J132" s="243">
        <f>ROUND(I132*H132,2)</f>
        <v>0</v>
      </c>
      <c r="K132" s="239" t="s">
        <v>138</v>
      </c>
      <c r="L132" s="244"/>
      <c r="M132" s="245" t="s">
        <v>19</v>
      </c>
      <c r="N132" s="246" t="s">
        <v>43</v>
      </c>
      <c r="O132" s="66"/>
      <c r="P132" s="184">
        <f>O132*H132</f>
        <v>0</v>
      </c>
      <c r="Q132" s="184">
        <v>1.9000000000000001E-4</v>
      </c>
      <c r="R132" s="184">
        <f>Q132*H132</f>
        <v>1.9000000000000001E-4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359</v>
      </c>
      <c r="AT132" s="186" t="s">
        <v>282</v>
      </c>
      <c r="AU132" s="186" t="s">
        <v>82</v>
      </c>
      <c r="AY132" s="19" t="s">
        <v>132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80</v>
      </c>
      <c r="BK132" s="187">
        <f>ROUND(I132*H132,2)</f>
        <v>0</v>
      </c>
      <c r="BL132" s="19" t="s">
        <v>255</v>
      </c>
      <c r="BM132" s="186" t="s">
        <v>1395</v>
      </c>
    </row>
    <row r="133" spans="1:65" s="2" customFormat="1" ht="16.5" customHeight="1">
      <c r="A133" s="36"/>
      <c r="B133" s="37"/>
      <c r="C133" s="175" t="s">
        <v>350</v>
      </c>
      <c r="D133" s="175" t="s">
        <v>134</v>
      </c>
      <c r="E133" s="176" t="s">
        <v>1396</v>
      </c>
      <c r="F133" s="177" t="s">
        <v>1397</v>
      </c>
      <c r="G133" s="178" t="s">
        <v>159</v>
      </c>
      <c r="H133" s="179">
        <v>8</v>
      </c>
      <c r="I133" s="180"/>
      <c r="J133" s="181">
        <f>ROUND(I133*H133,2)</f>
        <v>0</v>
      </c>
      <c r="K133" s="177" t="s">
        <v>138</v>
      </c>
      <c r="L133" s="41"/>
      <c r="M133" s="182" t="s">
        <v>19</v>
      </c>
      <c r="N133" s="183" t="s">
        <v>43</v>
      </c>
      <c r="O133" s="66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255</v>
      </c>
      <c r="AT133" s="186" t="s">
        <v>134</v>
      </c>
      <c r="AU133" s="186" t="s">
        <v>82</v>
      </c>
      <c r="AY133" s="19" t="s">
        <v>132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19" t="s">
        <v>80</v>
      </c>
      <c r="BK133" s="187">
        <f>ROUND(I133*H133,2)</f>
        <v>0</v>
      </c>
      <c r="BL133" s="19" t="s">
        <v>255</v>
      </c>
      <c r="BM133" s="186" t="s">
        <v>1398</v>
      </c>
    </row>
    <row r="134" spans="1:65" s="2" customFormat="1" ht="11.25">
      <c r="A134" s="36"/>
      <c r="B134" s="37"/>
      <c r="C134" s="38"/>
      <c r="D134" s="188" t="s">
        <v>141</v>
      </c>
      <c r="E134" s="38"/>
      <c r="F134" s="189" t="s">
        <v>1399</v>
      </c>
      <c r="G134" s="38"/>
      <c r="H134" s="38"/>
      <c r="I134" s="190"/>
      <c r="J134" s="38"/>
      <c r="K134" s="38"/>
      <c r="L134" s="41"/>
      <c r="M134" s="191"/>
      <c r="N134" s="192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141</v>
      </c>
      <c r="AU134" s="19" t="s">
        <v>82</v>
      </c>
    </row>
    <row r="135" spans="1:65" s="2" customFormat="1" ht="16.5" customHeight="1">
      <c r="A135" s="36"/>
      <c r="B135" s="37"/>
      <c r="C135" s="237" t="s">
        <v>353</v>
      </c>
      <c r="D135" s="237" t="s">
        <v>282</v>
      </c>
      <c r="E135" s="238" t="s">
        <v>1400</v>
      </c>
      <c r="F135" s="239" t="s">
        <v>1401</v>
      </c>
      <c r="G135" s="240" t="s">
        <v>1196</v>
      </c>
      <c r="H135" s="241">
        <v>4</v>
      </c>
      <c r="I135" s="242"/>
      <c r="J135" s="243">
        <f>ROUND(I135*H135,2)</f>
        <v>0</v>
      </c>
      <c r="K135" s="239" t="s">
        <v>138</v>
      </c>
      <c r="L135" s="244"/>
      <c r="M135" s="245" t="s">
        <v>19</v>
      </c>
      <c r="N135" s="246" t="s">
        <v>43</v>
      </c>
      <c r="O135" s="66"/>
      <c r="P135" s="184">
        <f>O135*H135</f>
        <v>0</v>
      </c>
      <c r="Q135" s="184">
        <v>2.2499999999999998E-3</v>
      </c>
      <c r="R135" s="184">
        <f>Q135*H135</f>
        <v>8.9999999999999993E-3</v>
      </c>
      <c r="S135" s="184">
        <v>0</v>
      </c>
      <c r="T135" s="185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6" t="s">
        <v>359</v>
      </c>
      <c r="AT135" s="186" t="s">
        <v>282</v>
      </c>
      <c r="AU135" s="186" t="s">
        <v>82</v>
      </c>
      <c r="AY135" s="19" t="s">
        <v>132</v>
      </c>
      <c r="BE135" s="187">
        <f>IF(N135="základní",J135,0)</f>
        <v>0</v>
      </c>
      <c r="BF135" s="187">
        <f>IF(N135="snížená",J135,0)</f>
        <v>0</v>
      </c>
      <c r="BG135" s="187">
        <f>IF(N135="zákl. přenesená",J135,0)</f>
        <v>0</v>
      </c>
      <c r="BH135" s="187">
        <f>IF(N135="sníž. přenesená",J135,0)</f>
        <v>0</v>
      </c>
      <c r="BI135" s="187">
        <f>IF(N135="nulová",J135,0)</f>
        <v>0</v>
      </c>
      <c r="BJ135" s="19" t="s">
        <v>80</v>
      </c>
      <c r="BK135" s="187">
        <f>ROUND(I135*H135,2)</f>
        <v>0</v>
      </c>
      <c r="BL135" s="19" t="s">
        <v>255</v>
      </c>
      <c r="BM135" s="186" t="s">
        <v>1402</v>
      </c>
    </row>
    <row r="136" spans="1:65" s="2" customFormat="1" ht="16.5" customHeight="1">
      <c r="A136" s="36"/>
      <c r="B136" s="37"/>
      <c r="C136" s="175" t="s">
        <v>359</v>
      </c>
      <c r="D136" s="175" t="s">
        <v>134</v>
      </c>
      <c r="E136" s="176" t="s">
        <v>1403</v>
      </c>
      <c r="F136" s="177" t="s">
        <v>1404</v>
      </c>
      <c r="G136" s="178" t="s">
        <v>159</v>
      </c>
      <c r="H136" s="179">
        <v>15</v>
      </c>
      <c r="I136" s="180"/>
      <c r="J136" s="181">
        <f>ROUND(I136*H136,2)</f>
        <v>0</v>
      </c>
      <c r="K136" s="177" t="s">
        <v>138</v>
      </c>
      <c r="L136" s="41"/>
      <c r="M136" s="182" t="s">
        <v>19</v>
      </c>
      <c r="N136" s="183" t="s">
        <v>43</v>
      </c>
      <c r="O136" s="66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6" t="s">
        <v>255</v>
      </c>
      <c r="AT136" s="186" t="s">
        <v>134</v>
      </c>
      <c r="AU136" s="186" t="s">
        <v>82</v>
      </c>
      <c r="AY136" s="19" t="s">
        <v>132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19" t="s">
        <v>80</v>
      </c>
      <c r="BK136" s="187">
        <f>ROUND(I136*H136,2)</f>
        <v>0</v>
      </c>
      <c r="BL136" s="19" t="s">
        <v>255</v>
      </c>
      <c r="BM136" s="186" t="s">
        <v>1405</v>
      </c>
    </row>
    <row r="137" spans="1:65" s="2" customFormat="1" ht="11.25">
      <c r="A137" s="36"/>
      <c r="B137" s="37"/>
      <c r="C137" s="38"/>
      <c r="D137" s="188" t="s">
        <v>141</v>
      </c>
      <c r="E137" s="38"/>
      <c r="F137" s="189" t="s">
        <v>1406</v>
      </c>
      <c r="G137" s="38"/>
      <c r="H137" s="38"/>
      <c r="I137" s="190"/>
      <c r="J137" s="38"/>
      <c r="K137" s="38"/>
      <c r="L137" s="41"/>
      <c r="M137" s="191"/>
      <c r="N137" s="192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141</v>
      </c>
      <c r="AU137" s="19" t="s">
        <v>82</v>
      </c>
    </row>
    <row r="138" spans="1:65" s="2" customFormat="1" ht="16.5" customHeight="1">
      <c r="A138" s="36"/>
      <c r="B138" s="37"/>
      <c r="C138" s="237" t="s">
        <v>376</v>
      </c>
      <c r="D138" s="237" t="s">
        <v>282</v>
      </c>
      <c r="E138" s="238" t="s">
        <v>1407</v>
      </c>
      <c r="F138" s="239" t="s">
        <v>1408</v>
      </c>
      <c r="G138" s="240" t="s">
        <v>1196</v>
      </c>
      <c r="H138" s="241">
        <v>10</v>
      </c>
      <c r="I138" s="242"/>
      <c r="J138" s="243">
        <f>ROUND(I138*H138,2)</f>
        <v>0</v>
      </c>
      <c r="K138" s="239" t="s">
        <v>138</v>
      </c>
      <c r="L138" s="244"/>
      <c r="M138" s="245" t="s">
        <v>19</v>
      </c>
      <c r="N138" s="246" t="s">
        <v>43</v>
      </c>
      <c r="O138" s="66"/>
      <c r="P138" s="184">
        <f>O138*H138</f>
        <v>0</v>
      </c>
      <c r="Q138" s="184">
        <v>1E-4</v>
      </c>
      <c r="R138" s="184">
        <f>Q138*H138</f>
        <v>1E-3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359</v>
      </c>
      <c r="AT138" s="186" t="s">
        <v>282</v>
      </c>
      <c r="AU138" s="186" t="s">
        <v>82</v>
      </c>
      <c r="AY138" s="19" t="s">
        <v>132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80</v>
      </c>
      <c r="BK138" s="187">
        <f>ROUND(I138*H138,2)</f>
        <v>0</v>
      </c>
      <c r="BL138" s="19" t="s">
        <v>255</v>
      </c>
      <c r="BM138" s="186" t="s">
        <v>1409</v>
      </c>
    </row>
    <row r="139" spans="1:65" s="2" customFormat="1" ht="16.5" customHeight="1">
      <c r="A139" s="36"/>
      <c r="B139" s="37"/>
      <c r="C139" s="237" t="s">
        <v>381</v>
      </c>
      <c r="D139" s="237" t="s">
        <v>282</v>
      </c>
      <c r="E139" s="238" t="s">
        <v>1410</v>
      </c>
      <c r="F139" s="239" t="s">
        <v>1411</v>
      </c>
      <c r="G139" s="240" t="s">
        <v>1196</v>
      </c>
      <c r="H139" s="241">
        <v>5</v>
      </c>
      <c r="I139" s="242"/>
      <c r="J139" s="243">
        <f>ROUND(I139*H139,2)</f>
        <v>0</v>
      </c>
      <c r="K139" s="239" t="s">
        <v>138</v>
      </c>
      <c r="L139" s="244"/>
      <c r="M139" s="245" t="s">
        <v>19</v>
      </c>
      <c r="N139" s="246" t="s">
        <v>43</v>
      </c>
      <c r="O139" s="66"/>
      <c r="P139" s="184">
        <f>O139*H139</f>
        <v>0</v>
      </c>
      <c r="Q139" s="184">
        <v>2.3000000000000001E-4</v>
      </c>
      <c r="R139" s="184">
        <f>Q139*H139</f>
        <v>1.15E-3</v>
      </c>
      <c r="S139" s="184">
        <v>0</v>
      </c>
      <c r="T139" s="185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6" t="s">
        <v>359</v>
      </c>
      <c r="AT139" s="186" t="s">
        <v>282</v>
      </c>
      <c r="AU139" s="186" t="s">
        <v>82</v>
      </c>
      <c r="AY139" s="19" t="s">
        <v>132</v>
      </c>
      <c r="BE139" s="187">
        <f>IF(N139="základní",J139,0)</f>
        <v>0</v>
      </c>
      <c r="BF139" s="187">
        <f>IF(N139="snížená",J139,0)</f>
        <v>0</v>
      </c>
      <c r="BG139" s="187">
        <f>IF(N139="zákl. přenesená",J139,0)</f>
        <v>0</v>
      </c>
      <c r="BH139" s="187">
        <f>IF(N139="sníž. přenesená",J139,0)</f>
        <v>0</v>
      </c>
      <c r="BI139" s="187">
        <f>IF(N139="nulová",J139,0)</f>
        <v>0</v>
      </c>
      <c r="BJ139" s="19" t="s">
        <v>80</v>
      </c>
      <c r="BK139" s="187">
        <f>ROUND(I139*H139,2)</f>
        <v>0</v>
      </c>
      <c r="BL139" s="19" t="s">
        <v>255</v>
      </c>
      <c r="BM139" s="186" t="s">
        <v>1412</v>
      </c>
    </row>
    <row r="140" spans="1:65" s="2" customFormat="1" ht="16.5" customHeight="1">
      <c r="A140" s="36"/>
      <c r="B140" s="37"/>
      <c r="C140" s="175" t="s">
        <v>387</v>
      </c>
      <c r="D140" s="175" t="s">
        <v>134</v>
      </c>
      <c r="E140" s="176" t="s">
        <v>1413</v>
      </c>
      <c r="F140" s="177" t="s">
        <v>1414</v>
      </c>
      <c r="G140" s="178" t="s">
        <v>159</v>
      </c>
      <c r="H140" s="179">
        <v>10</v>
      </c>
      <c r="I140" s="180"/>
      <c r="J140" s="181">
        <f>ROUND(I140*H140,2)</f>
        <v>0</v>
      </c>
      <c r="K140" s="177" t="s">
        <v>138</v>
      </c>
      <c r="L140" s="41"/>
      <c r="M140" s="182" t="s">
        <v>19</v>
      </c>
      <c r="N140" s="183" t="s">
        <v>43</v>
      </c>
      <c r="O140" s="66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6" t="s">
        <v>255</v>
      </c>
      <c r="AT140" s="186" t="s">
        <v>134</v>
      </c>
      <c r="AU140" s="186" t="s">
        <v>82</v>
      </c>
      <c r="AY140" s="19" t="s">
        <v>132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19" t="s">
        <v>80</v>
      </c>
      <c r="BK140" s="187">
        <f>ROUND(I140*H140,2)</f>
        <v>0</v>
      </c>
      <c r="BL140" s="19" t="s">
        <v>255</v>
      </c>
      <c r="BM140" s="186" t="s">
        <v>1415</v>
      </c>
    </row>
    <row r="141" spans="1:65" s="2" customFormat="1" ht="11.25">
      <c r="A141" s="36"/>
      <c r="B141" s="37"/>
      <c r="C141" s="38"/>
      <c r="D141" s="188" t="s">
        <v>141</v>
      </c>
      <c r="E141" s="38"/>
      <c r="F141" s="189" t="s">
        <v>1416</v>
      </c>
      <c r="G141" s="38"/>
      <c r="H141" s="38"/>
      <c r="I141" s="190"/>
      <c r="J141" s="38"/>
      <c r="K141" s="38"/>
      <c r="L141" s="41"/>
      <c r="M141" s="191"/>
      <c r="N141" s="192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141</v>
      </c>
      <c r="AU141" s="19" t="s">
        <v>82</v>
      </c>
    </row>
    <row r="142" spans="1:65" s="2" customFormat="1" ht="16.5" customHeight="1">
      <c r="A142" s="36"/>
      <c r="B142" s="37"/>
      <c r="C142" s="237" t="s">
        <v>398</v>
      </c>
      <c r="D142" s="237" t="s">
        <v>282</v>
      </c>
      <c r="E142" s="238" t="s">
        <v>1417</v>
      </c>
      <c r="F142" s="239" t="s">
        <v>1418</v>
      </c>
      <c r="G142" s="240" t="s">
        <v>159</v>
      </c>
      <c r="H142" s="241">
        <v>10</v>
      </c>
      <c r="I142" s="242"/>
      <c r="J142" s="243">
        <f>ROUND(I142*H142,2)</f>
        <v>0</v>
      </c>
      <c r="K142" s="239" t="s">
        <v>138</v>
      </c>
      <c r="L142" s="244"/>
      <c r="M142" s="245" t="s">
        <v>19</v>
      </c>
      <c r="N142" s="246" t="s">
        <v>43</v>
      </c>
      <c r="O142" s="66"/>
      <c r="P142" s="184">
        <f>O142*H142</f>
        <v>0</v>
      </c>
      <c r="Q142" s="184">
        <v>1.9000000000000001E-4</v>
      </c>
      <c r="R142" s="184">
        <f>Q142*H142</f>
        <v>1.9000000000000002E-3</v>
      </c>
      <c r="S142" s="184">
        <v>0</v>
      </c>
      <c r="T142" s="185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6" t="s">
        <v>359</v>
      </c>
      <c r="AT142" s="186" t="s">
        <v>282</v>
      </c>
      <c r="AU142" s="186" t="s">
        <v>82</v>
      </c>
      <c r="AY142" s="19" t="s">
        <v>132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19" t="s">
        <v>80</v>
      </c>
      <c r="BK142" s="187">
        <f>ROUND(I142*H142,2)</f>
        <v>0</v>
      </c>
      <c r="BL142" s="19" t="s">
        <v>255</v>
      </c>
      <c r="BM142" s="186" t="s">
        <v>1419</v>
      </c>
    </row>
    <row r="143" spans="1:65" s="2" customFormat="1" ht="16.5" customHeight="1">
      <c r="A143" s="36"/>
      <c r="B143" s="37"/>
      <c r="C143" s="175" t="s">
        <v>406</v>
      </c>
      <c r="D143" s="175" t="s">
        <v>134</v>
      </c>
      <c r="E143" s="176" t="s">
        <v>1420</v>
      </c>
      <c r="F143" s="177" t="s">
        <v>1421</v>
      </c>
      <c r="G143" s="178" t="s">
        <v>159</v>
      </c>
      <c r="H143" s="179">
        <v>20</v>
      </c>
      <c r="I143" s="180"/>
      <c r="J143" s="181">
        <f>ROUND(I143*H143,2)</f>
        <v>0</v>
      </c>
      <c r="K143" s="177" t="s">
        <v>138</v>
      </c>
      <c r="L143" s="41"/>
      <c r="M143" s="182" t="s">
        <v>19</v>
      </c>
      <c r="N143" s="183" t="s">
        <v>43</v>
      </c>
      <c r="O143" s="66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255</v>
      </c>
      <c r="AT143" s="186" t="s">
        <v>134</v>
      </c>
      <c r="AU143" s="186" t="s">
        <v>82</v>
      </c>
      <c r="AY143" s="19" t="s">
        <v>132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80</v>
      </c>
      <c r="BK143" s="187">
        <f>ROUND(I143*H143,2)</f>
        <v>0</v>
      </c>
      <c r="BL143" s="19" t="s">
        <v>255</v>
      </c>
      <c r="BM143" s="186" t="s">
        <v>1422</v>
      </c>
    </row>
    <row r="144" spans="1:65" s="2" customFormat="1" ht="11.25">
      <c r="A144" s="36"/>
      <c r="B144" s="37"/>
      <c r="C144" s="38"/>
      <c r="D144" s="188" t="s">
        <v>141</v>
      </c>
      <c r="E144" s="38"/>
      <c r="F144" s="189" t="s">
        <v>1423</v>
      </c>
      <c r="G144" s="38"/>
      <c r="H144" s="38"/>
      <c r="I144" s="190"/>
      <c r="J144" s="38"/>
      <c r="K144" s="38"/>
      <c r="L144" s="41"/>
      <c r="M144" s="191"/>
      <c r="N144" s="192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141</v>
      </c>
      <c r="AU144" s="19" t="s">
        <v>82</v>
      </c>
    </row>
    <row r="145" spans="1:65" s="2" customFormat="1" ht="16.5" customHeight="1">
      <c r="A145" s="36"/>
      <c r="B145" s="37"/>
      <c r="C145" s="237" t="s">
        <v>411</v>
      </c>
      <c r="D145" s="237" t="s">
        <v>282</v>
      </c>
      <c r="E145" s="238" t="s">
        <v>1424</v>
      </c>
      <c r="F145" s="239" t="s">
        <v>1425</v>
      </c>
      <c r="G145" s="240" t="s">
        <v>159</v>
      </c>
      <c r="H145" s="241">
        <v>20</v>
      </c>
      <c r="I145" s="242"/>
      <c r="J145" s="243">
        <f>ROUND(I145*H145,2)</f>
        <v>0</v>
      </c>
      <c r="K145" s="239" t="s">
        <v>138</v>
      </c>
      <c r="L145" s="244"/>
      <c r="M145" s="245" t="s">
        <v>19</v>
      </c>
      <c r="N145" s="246" t="s">
        <v>43</v>
      </c>
      <c r="O145" s="66"/>
      <c r="P145" s="184">
        <f>O145*H145</f>
        <v>0</v>
      </c>
      <c r="Q145" s="184">
        <v>3.3E-4</v>
      </c>
      <c r="R145" s="184">
        <f>Q145*H145</f>
        <v>6.6E-3</v>
      </c>
      <c r="S145" s="184">
        <v>0</v>
      </c>
      <c r="T145" s="185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6" t="s">
        <v>359</v>
      </c>
      <c r="AT145" s="186" t="s">
        <v>282</v>
      </c>
      <c r="AU145" s="186" t="s">
        <v>82</v>
      </c>
      <c r="AY145" s="19" t="s">
        <v>132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19" t="s">
        <v>80</v>
      </c>
      <c r="BK145" s="187">
        <f>ROUND(I145*H145,2)</f>
        <v>0</v>
      </c>
      <c r="BL145" s="19" t="s">
        <v>255</v>
      </c>
      <c r="BM145" s="186" t="s">
        <v>1426</v>
      </c>
    </row>
    <row r="146" spans="1:65" s="2" customFormat="1" ht="16.5" customHeight="1">
      <c r="A146" s="36"/>
      <c r="B146" s="37"/>
      <c r="C146" s="175" t="s">
        <v>425</v>
      </c>
      <c r="D146" s="175" t="s">
        <v>134</v>
      </c>
      <c r="E146" s="176" t="s">
        <v>1427</v>
      </c>
      <c r="F146" s="177" t="s">
        <v>1428</v>
      </c>
      <c r="G146" s="178" t="s">
        <v>159</v>
      </c>
      <c r="H146" s="179">
        <v>60</v>
      </c>
      <c r="I146" s="180"/>
      <c r="J146" s="181">
        <f>ROUND(I146*H146,2)</f>
        <v>0</v>
      </c>
      <c r="K146" s="177" t="s">
        <v>138</v>
      </c>
      <c r="L146" s="41"/>
      <c r="M146" s="182" t="s">
        <v>19</v>
      </c>
      <c r="N146" s="183" t="s">
        <v>43</v>
      </c>
      <c r="O146" s="66"/>
      <c r="P146" s="184">
        <f>O146*H146</f>
        <v>0</v>
      </c>
      <c r="Q146" s="184">
        <v>0</v>
      </c>
      <c r="R146" s="184">
        <f>Q146*H146</f>
        <v>0</v>
      </c>
      <c r="S146" s="184">
        <v>0</v>
      </c>
      <c r="T146" s="185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6" t="s">
        <v>255</v>
      </c>
      <c r="AT146" s="186" t="s">
        <v>134</v>
      </c>
      <c r="AU146" s="186" t="s">
        <v>82</v>
      </c>
      <c r="AY146" s="19" t="s">
        <v>132</v>
      </c>
      <c r="BE146" s="187">
        <f>IF(N146="základní",J146,0)</f>
        <v>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19" t="s">
        <v>80</v>
      </c>
      <c r="BK146" s="187">
        <f>ROUND(I146*H146,2)</f>
        <v>0</v>
      </c>
      <c r="BL146" s="19" t="s">
        <v>255</v>
      </c>
      <c r="BM146" s="186" t="s">
        <v>1429</v>
      </c>
    </row>
    <row r="147" spans="1:65" s="2" customFormat="1" ht="11.25">
      <c r="A147" s="36"/>
      <c r="B147" s="37"/>
      <c r="C147" s="38"/>
      <c r="D147" s="188" t="s">
        <v>141</v>
      </c>
      <c r="E147" s="38"/>
      <c r="F147" s="189" t="s">
        <v>1430</v>
      </c>
      <c r="G147" s="38"/>
      <c r="H147" s="38"/>
      <c r="I147" s="190"/>
      <c r="J147" s="38"/>
      <c r="K147" s="38"/>
      <c r="L147" s="41"/>
      <c r="M147" s="191"/>
      <c r="N147" s="192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141</v>
      </c>
      <c r="AU147" s="19" t="s">
        <v>82</v>
      </c>
    </row>
    <row r="148" spans="1:65" s="2" customFormat="1" ht="16.5" customHeight="1">
      <c r="A148" s="36"/>
      <c r="B148" s="37"/>
      <c r="C148" s="237" t="s">
        <v>436</v>
      </c>
      <c r="D148" s="237" t="s">
        <v>282</v>
      </c>
      <c r="E148" s="238" t="s">
        <v>1431</v>
      </c>
      <c r="F148" s="239" t="s">
        <v>1432</v>
      </c>
      <c r="G148" s="240" t="s">
        <v>159</v>
      </c>
      <c r="H148" s="241">
        <v>60</v>
      </c>
      <c r="I148" s="242"/>
      <c r="J148" s="243">
        <f>ROUND(I148*H148,2)</f>
        <v>0</v>
      </c>
      <c r="K148" s="239" t="s">
        <v>138</v>
      </c>
      <c r="L148" s="244"/>
      <c r="M148" s="245" t="s">
        <v>19</v>
      </c>
      <c r="N148" s="246" t="s">
        <v>43</v>
      </c>
      <c r="O148" s="66"/>
      <c r="P148" s="184">
        <f>O148*H148</f>
        <v>0</v>
      </c>
      <c r="Q148" s="184">
        <v>2.5999999999999998E-4</v>
      </c>
      <c r="R148" s="184">
        <f>Q148*H148</f>
        <v>1.5599999999999999E-2</v>
      </c>
      <c r="S148" s="184">
        <v>0</v>
      </c>
      <c r="T148" s="185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6" t="s">
        <v>359</v>
      </c>
      <c r="AT148" s="186" t="s">
        <v>282</v>
      </c>
      <c r="AU148" s="186" t="s">
        <v>82</v>
      </c>
      <c r="AY148" s="19" t="s">
        <v>132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19" t="s">
        <v>80</v>
      </c>
      <c r="BK148" s="187">
        <f>ROUND(I148*H148,2)</f>
        <v>0</v>
      </c>
      <c r="BL148" s="19" t="s">
        <v>255</v>
      </c>
      <c r="BM148" s="186" t="s">
        <v>1433</v>
      </c>
    </row>
    <row r="149" spans="1:65" s="2" customFormat="1" ht="16.5" customHeight="1">
      <c r="A149" s="36"/>
      <c r="B149" s="37"/>
      <c r="C149" s="175" t="s">
        <v>443</v>
      </c>
      <c r="D149" s="175" t="s">
        <v>134</v>
      </c>
      <c r="E149" s="176" t="s">
        <v>1434</v>
      </c>
      <c r="F149" s="177" t="s">
        <v>1435</v>
      </c>
      <c r="G149" s="178" t="s">
        <v>159</v>
      </c>
      <c r="H149" s="179">
        <v>60</v>
      </c>
      <c r="I149" s="180"/>
      <c r="J149" s="181">
        <f>ROUND(I149*H149,2)</f>
        <v>0</v>
      </c>
      <c r="K149" s="177" t="s">
        <v>138</v>
      </c>
      <c r="L149" s="41"/>
      <c r="M149" s="182" t="s">
        <v>19</v>
      </c>
      <c r="N149" s="183" t="s">
        <v>43</v>
      </c>
      <c r="O149" s="66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6" t="s">
        <v>255</v>
      </c>
      <c r="AT149" s="186" t="s">
        <v>134</v>
      </c>
      <c r="AU149" s="186" t="s">
        <v>82</v>
      </c>
      <c r="AY149" s="19" t="s">
        <v>132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19" t="s">
        <v>80</v>
      </c>
      <c r="BK149" s="187">
        <f>ROUND(I149*H149,2)</f>
        <v>0</v>
      </c>
      <c r="BL149" s="19" t="s">
        <v>255</v>
      </c>
      <c r="BM149" s="186" t="s">
        <v>1436</v>
      </c>
    </row>
    <row r="150" spans="1:65" s="2" customFormat="1" ht="11.25">
      <c r="A150" s="36"/>
      <c r="B150" s="37"/>
      <c r="C150" s="38"/>
      <c r="D150" s="188" t="s">
        <v>141</v>
      </c>
      <c r="E150" s="38"/>
      <c r="F150" s="189" t="s">
        <v>1437</v>
      </c>
      <c r="G150" s="38"/>
      <c r="H150" s="38"/>
      <c r="I150" s="190"/>
      <c r="J150" s="38"/>
      <c r="K150" s="38"/>
      <c r="L150" s="41"/>
      <c r="M150" s="191"/>
      <c r="N150" s="192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141</v>
      </c>
      <c r="AU150" s="19" t="s">
        <v>82</v>
      </c>
    </row>
    <row r="151" spans="1:65" s="2" customFormat="1" ht="16.5" customHeight="1">
      <c r="A151" s="36"/>
      <c r="B151" s="37"/>
      <c r="C151" s="237" t="s">
        <v>448</v>
      </c>
      <c r="D151" s="237" t="s">
        <v>282</v>
      </c>
      <c r="E151" s="238" t="s">
        <v>1438</v>
      </c>
      <c r="F151" s="239" t="s">
        <v>1439</v>
      </c>
      <c r="G151" s="240" t="s">
        <v>159</v>
      </c>
      <c r="H151" s="241">
        <v>60</v>
      </c>
      <c r="I151" s="242"/>
      <c r="J151" s="243">
        <f>ROUND(I151*H151,2)</f>
        <v>0</v>
      </c>
      <c r="K151" s="239" t="s">
        <v>138</v>
      </c>
      <c r="L151" s="244"/>
      <c r="M151" s="245" t="s">
        <v>19</v>
      </c>
      <c r="N151" s="246" t="s">
        <v>43</v>
      </c>
      <c r="O151" s="66"/>
      <c r="P151" s="184">
        <f>O151*H151</f>
        <v>0</v>
      </c>
      <c r="Q151" s="184">
        <v>6.3000000000000003E-4</v>
      </c>
      <c r="R151" s="184">
        <f>Q151*H151</f>
        <v>3.78E-2</v>
      </c>
      <c r="S151" s="184">
        <v>0</v>
      </c>
      <c r="T151" s="185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6" t="s">
        <v>359</v>
      </c>
      <c r="AT151" s="186" t="s">
        <v>282</v>
      </c>
      <c r="AU151" s="186" t="s">
        <v>82</v>
      </c>
      <c r="AY151" s="19" t="s">
        <v>132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19" t="s">
        <v>80</v>
      </c>
      <c r="BK151" s="187">
        <f>ROUND(I151*H151,2)</f>
        <v>0</v>
      </c>
      <c r="BL151" s="19" t="s">
        <v>255</v>
      </c>
      <c r="BM151" s="186" t="s">
        <v>1440</v>
      </c>
    </row>
    <row r="152" spans="1:65" s="2" customFormat="1" ht="16.5" customHeight="1">
      <c r="A152" s="36"/>
      <c r="B152" s="37"/>
      <c r="C152" s="175" t="s">
        <v>455</v>
      </c>
      <c r="D152" s="175" t="s">
        <v>134</v>
      </c>
      <c r="E152" s="176" t="s">
        <v>1441</v>
      </c>
      <c r="F152" s="177" t="s">
        <v>1442</v>
      </c>
      <c r="G152" s="178" t="s">
        <v>159</v>
      </c>
      <c r="H152" s="179">
        <v>10</v>
      </c>
      <c r="I152" s="180"/>
      <c r="J152" s="181">
        <f>ROUND(I152*H152,2)</f>
        <v>0</v>
      </c>
      <c r="K152" s="177" t="s">
        <v>138</v>
      </c>
      <c r="L152" s="41"/>
      <c r="M152" s="182" t="s">
        <v>19</v>
      </c>
      <c r="N152" s="183" t="s">
        <v>43</v>
      </c>
      <c r="O152" s="66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6" t="s">
        <v>255</v>
      </c>
      <c r="AT152" s="186" t="s">
        <v>134</v>
      </c>
      <c r="AU152" s="186" t="s">
        <v>82</v>
      </c>
      <c r="AY152" s="19" t="s">
        <v>132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19" t="s">
        <v>80</v>
      </c>
      <c r="BK152" s="187">
        <f>ROUND(I152*H152,2)</f>
        <v>0</v>
      </c>
      <c r="BL152" s="19" t="s">
        <v>255</v>
      </c>
      <c r="BM152" s="186" t="s">
        <v>1443</v>
      </c>
    </row>
    <row r="153" spans="1:65" s="2" customFormat="1" ht="11.25">
      <c r="A153" s="36"/>
      <c r="B153" s="37"/>
      <c r="C153" s="38"/>
      <c r="D153" s="188" t="s">
        <v>141</v>
      </c>
      <c r="E153" s="38"/>
      <c r="F153" s="189" t="s">
        <v>1444</v>
      </c>
      <c r="G153" s="38"/>
      <c r="H153" s="38"/>
      <c r="I153" s="190"/>
      <c r="J153" s="38"/>
      <c r="K153" s="38"/>
      <c r="L153" s="41"/>
      <c r="M153" s="191"/>
      <c r="N153" s="192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141</v>
      </c>
      <c r="AU153" s="19" t="s">
        <v>82</v>
      </c>
    </row>
    <row r="154" spans="1:65" s="2" customFormat="1" ht="16.5" customHeight="1">
      <c r="A154" s="36"/>
      <c r="B154" s="37"/>
      <c r="C154" s="237" t="s">
        <v>462</v>
      </c>
      <c r="D154" s="237" t="s">
        <v>282</v>
      </c>
      <c r="E154" s="238" t="s">
        <v>1445</v>
      </c>
      <c r="F154" s="239" t="s">
        <v>1446</v>
      </c>
      <c r="G154" s="240" t="s">
        <v>159</v>
      </c>
      <c r="H154" s="241">
        <v>10</v>
      </c>
      <c r="I154" s="242"/>
      <c r="J154" s="243">
        <f>ROUND(I154*H154,2)</f>
        <v>0</v>
      </c>
      <c r="K154" s="239" t="s">
        <v>138</v>
      </c>
      <c r="L154" s="244"/>
      <c r="M154" s="245" t="s">
        <v>19</v>
      </c>
      <c r="N154" s="246" t="s">
        <v>43</v>
      </c>
      <c r="O154" s="66"/>
      <c r="P154" s="184">
        <f>O154*H154</f>
        <v>0</v>
      </c>
      <c r="Q154" s="184">
        <v>1E-4</v>
      </c>
      <c r="R154" s="184">
        <f>Q154*H154</f>
        <v>1E-3</v>
      </c>
      <c r="S154" s="184">
        <v>0</v>
      </c>
      <c r="T154" s="185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6" t="s">
        <v>359</v>
      </c>
      <c r="AT154" s="186" t="s">
        <v>282</v>
      </c>
      <c r="AU154" s="186" t="s">
        <v>82</v>
      </c>
      <c r="AY154" s="19" t="s">
        <v>132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19" t="s">
        <v>80</v>
      </c>
      <c r="BK154" s="187">
        <f>ROUND(I154*H154,2)</f>
        <v>0</v>
      </c>
      <c r="BL154" s="19" t="s">
        <v>255</v>
      </c>
      <c r="BM154" s="186" t="s">
        <v>1447</v>
      </c>
    </row>
    <row r="155" spans="1:65" s="2" customFormat="1" ht="16.5" customHeight="1">
      <c r="A155" s="36"/>
      <c r="B155" s="37"/>
      <c r="C155" s="175" t="s">
        <v>469</v>
      </c>
      <c r="D155" s="175" t="s">
        <v>134</v>
      </c>
      <c r="E155" s="176" t="s">
        <v>1448</v>
      </c>
      <c r="F155" s="177" t="s">
        <v>1449</v>
      </c>
      <c r="G155" s="178" t="s">
        <v>159</v>
      </c>
      <c r="H155" s="179">
        <v>40</v>
      </c>
      <c r="I155" s="180"/>
      <c r="J155" s="181">
        <f>ROUND(I155*H155,2)</f>
        <v>0</v>
      </c>
      <c r="K155" s="177" t="s">
        <v>138</v>
      </c>
      <c r="L155" s="41"/>
      <c r="M155" s="182" t="s">
        <v>19</v>
      </c>
      <c r="N155" s="183" t="s">
        <v>43</v>
      </c>
      <c r="O155" s="66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6" t="s">
        <v>255</v>
      </c>
      <c r="AT155" s="186" t="s">
        <v>134</v>
      </c>
      <c r="AU155" s="186" t="s">
        <v>82</v>
      </c>
      <c r="AY155" s="19" t="s">
        <v>132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19" t="s">
        <v>80</v>
      </c>
      <c r="BK155" s="187">
        <f>ROUND(I155*H155,2)</f>
        <v>0</v>
      </c>
      <c r="BL155" s="19" t="s">
        <v>255</v>
      </c>
      <c r="BM155" s="186" t="s">
        <v>1450</v>
      </c>
    </row>
    <row r="156" spans="1:65" s="2" customFormat="1" ht="11.25">
      <c r="A156" s="36"/>
      <c r="B156" s="37"/>
      <c r="C156" s="38"/>
      <c r="D156" s="188" t="s">
        <v>141</v>
      </c>
      <c r="E156" s="38"/>
      <c r="F156" s="189" t="s">
        <v>1451</v>
      </c>
      <c r="G156" s="38"/>
      <c r="H156" s="38"/>
      <c r="I156" s="190"/>
      <c r="J156" s="38"/>
      <c r="K156" s="38"/>
      <c r="L156" s="41"/>
      <c r="M156" s="191"/>
      <c r="N156" s="192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141</v>
      </c>
      <c r="AU156" s="19" t="s">
        <v>82</v>
      </c>
    </row>
    <row r="157" spans="1:65" s="2" customFormat="1" ht="16.5" customHeight="1">
      <c r="A157" s="36"/>
      <c r="B157" s="37"/>
      <c r="C157" s="237" t="s">
        <v>474</v>
      </c>
      <c r="D157" s="237" t="s">
        <v>282</v>
      </c>
      <c r="E157" s="238" t="s">
        <v>1452</v>
      </c>
      <c r="F157" s="239" t="s">
        <v>1453</v>
      </c>
      <c r="G157" s="240" t="s">
        <v>159</v>
      </c>
      <c r="H157" s="241">
        <v>40</v>
      </c>
      <c r="I157" s="242"/>
      <c r="J157" s="243">
        <f>ROUND(I157*H157,2)</f>
        <v>0</v>
      </c>
      <c r="K157" s="239" t="s">
        <v>138</v>
      </c>
      <c r="L157" s="244"/>
      <c r="M157" s="245" t="s">
        <v>19</v>
      </c>
      <c r="N157" s="246" t="s">
        <v>43</v>
      </c>
      <c r="O157" s="66"/>
      <c r="P157" s="184">
        <f>O157*H157</f>
        <v>0</v>
      </c>
      <c r="Q157" s="184">
        <v>1.2E-4</v>
      </c>
      <c r="R157" s="184">
        <f>Q157*H157</f>
        <v>4.8000000000000004E-3</v>
      </c>
      <c r="S157" s="184">
        <v>0</v>
      </c>
      <c r="T157" s="185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6" t="s">
        <v>359</v>
      </c>
      <c r="AT157" s="186" t="s">
        <v>282</v>
      </c>
      <c r="AU157" s="186" t="s">
        <v>82</v>
      </c>
      <c r="AY157" s="19" t="s">
        <v>132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19" t="s">
        <v>80</v>
      </c>
      <c r="BK157" s="187">
        <f>ROUND(I157*H157,2)</f>
        <v>0</v>
      </c>
      <c r="BL157" s="19" t="s">
        <v>255</v>
      </c>
      <c r="BM157" s="186" t="s">
        <v>1454</v>
      </c>
    </row>
    <row r="158" spans="1:65" s="2" customFormat="1" ht="16.5" customHeight="1">
      <c r="A158" s="36"/>
      <c r="B158" s="37"/>
      <c r="C158" s="175" t="s">
        <v>483</v>
      </c>
      <c r="D158" s="175" t="s">
        <v>134</v>
      </c>
      <c r="E158" s="176" t="s">
        <v>1455</v>
      </c>
      <c r="F158" s="177" t="s">
        <v>1456</v>
      </c>
      <c r="G158" s="178" t="s">
        <v>159</v>
      </c>
      <c r="H158" s="179">
        <v>60</v>
      </c>
      <c r="I158" s="180"/>
      <c r="J158" s="181">
        <f>ROUND(I158*H158,2)</f>
        <v>0</v>
      </c>
      <c r="K158" s="177" t="s">
        <v>138</v>
      </c>
      <c r="L158" s="41"/>
      <c r="M158" s="182" t="s">
        <v>19</v>
      </c>
      <c r="N158" s="183" t="s">
        <v>43</v>
      </c>
      <c r="O158" s="66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6" t="s">
        <v>255</v>
      </c>
      <c r="AT158" s="186" t="s">
        <v>134</v>
      </c>
      <c r="AU158" s="186" t="s">
        <v>82</v>
      </c>
      <c r="AY158" s="19" t="s">
        <v>132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19" t="s">
        <v>80</v>
      </c>
      <c r="BK158" s="187">
        <f>ROUND(I158*H158,2)</f>
        <v>0</v>
      </c>
      <c r="BL158" s="19" t="s">
        <v>255</v>
      </c>
      <c r="BM158" s="186" t="s">
        <v>1457</v>
      </c>
    </row>
    <row r="159" spans="1:65" s="2" customFormat="1" ht="11.25">
      <c r="A159" s="36"/>
      <c r="B159" s="37"/>
      <c r="C159" s="38"/>
      <c r="D159" s="188" t="s">
        <v>141</v>
      </c>
      <c r="E159" s="38"/>
      <c r="F159" s="189" t="s">
        <v>1458</v>
      </c>
      <c r="G159" s="38"/>
      <c r="H159" s="38"/>
      <c r="I159" s="190"/>
      <c r="J159" s="38"/>
      <c r="K159" s="38"/>
      <c r="L159" s="41"/>
      <c r="M159" s="191"/>
      <c r="N159" s="192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141</v>
      </c>
      <c r="AU159" s="19" t="s">
        <v>82</v>
      </c>
    </row>
    <row r="160" spans="1:65" s="2" customFormat="1" ht="16.5" customHeight="1">
      <c r="A160" s="36"/>
      <c r="B160" s="37"/>
      <c r="C160" s="237" t="s">
        <v>491</v>
      </c>
      <c r="D160" s="237" t="s">
        <v>282</v>
      </c>
      <c r="E160" s="238" t="s">
        <v>1459</v>
      </c>
      <c r="F160" s="239" t="s">
        <v>1460</v>
      </c>
      <c r="G160" s="240" t="s">
        <v>159</v>
      </c>
      <c r="H160" s="241">
        <v>60</v>
      </c>
      <c r="I160" s="242"/>
      <c r="J160" s="243">
        <f>ROUND(I160*H160,2)</f>
        <v>0</v>
      </c>
      <c r="K160" s="239" t="s">
        <v>138</v>
      </c>
      <c r="L160" s="244"/>
      <c r="M160" s="245" t="s">
        <v>19</v>
      </c>
      <c r="N160" s="246" t="s">
        <v>43</v>
      </c>
      <c r="O160" s="66"/>
      <c r="P160" s="184">
        <f>O160*H160</f>
        <v>0</v>
      </c>
      <c r="Q160" s="184">
        <v>1.7000000000000001E-4</v>
      </c>
      <c r="R160" s="184">
        <f>Q160*H160</f>
        <v>1.0200000000000001E-2</v>
      </c>
      <c r="S160" s="184">
        <v>0</v>
      </c>
      <c r="T160" s="185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6" t="s">
        <v>359</v>
      </c>
      <c r="AT160" s="186" t="s">
        <v>282</v>
      </c>
      <c r="AU160" s="186" t="s">
        <v>82</v>
      </c>
      <c r="AY160" s="19" t="s">
        <v>132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9" t="s">
        <v>80</v>
      </c>
      <c r="BK160" s="187">
        <f>ROUND(I160*H160,2)</f>
        <v>0</v>
      </c>
      <c r="BL160" s="19" t="s">
        <v>255</v>
      </c>
      <c r="BM160" s="186" t="s">
        <v>1461</v>
      </c>
    </row>
    <row r="161" spans="1:65" s="2" customFormat="1" ht="16.5" customHeight="1">
      <c r="A161" s="36"/>
      <c r="B161" s="37"/>
      <c r="C161" s="175" t="s">
        <v>502</v>
      </c>
      <c r="D161" s="175" t="s">
        <v>134</v>
      </c>
      <c r="E161" s="176" t="s">
        <v>1462</v>
      </c>
      <c r="F161" s="177" t="s">
        <v>1463</v>
      </c>
      <c r="G161" s="178" t="s">
        <v>159</v>
      </c>
      <c r="H161" s="179">
        <v>45</v>
      </c>
      <c r="I161" s="180"/>
      <c r="J161" s="181">
        <f>ROUND(I161*H161,2)</f>
        <v>0</v>
      </c>
      <c r="K161" s="177" t="s">
        <v>138</v>
      </c>
      <c r="L161" s="41"/>
      <c r="M161" s="182" t="s">
        <v>19</v>
      </c>
      <c r="N161" s="183" t="s">
        <v>43</v>
      </c>
      <c r="O161" s="66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6" t="s">
        <v>255</v>
      </c>
      <c r="AT161" s="186" t="s">
        <v>134</v>
      </c>
      <c r="AU161" s="186" t="s">
        <v>82</v>
      </c>
      <c r="AY161" s="19" t="s">
        <v>132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19" t="s">
        <v>80</v>
      </c>
      <c r="BK161" s="187">
        <f>ROUND(I161*H161,2)</f>
        <v>0</v>
      </c>
      <c r="BL161" s="19" t="s">
        <v>255</v>
      </c>
      <c r="BM161" s="186" t="s">
        <v>1464</v>
      </c>
    </row>
    <row r="162" spans="1:65" s="2" customFormat="1" ht="11.25">
      <c r="A162" s="36"/>
      <c r="B162" s="37"/>
      <c r="C162" s="38"/>
      <c r="D162" s="188" t="s">
        <v>141</v>
      </c>
      <c r="E162" s="38"/>
      <c r="F162" s="189" t="s">
        <v>1465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141</v>
      </c>
      <c r="AU162" s="19" t="s">
        <v>82</v>
      </c>
    </row>
    <row r="163" spans="1:65" s="2" customFormat="1" ht="16.5" customHeight="1">
      <c r="A163" s="36"/>
      <c r="B163" s="37"/>
      <c r="C163" s="237" t="s">
        <v>509</v>
      </c>
      <c r="D163" s="237" t="s">
        <v>282</v>
      </c>
      <c r="E163" s="238" t="s">
        <v>1466</v>
      </c>
      <c r="F163" s="239" t="s">
        <v>1467</v>
      </c>
      <c r="G163" s="240" t="s">
        <v>159</v>
      </c>
      <c r="H163" s="241">
        <v>45</v>
      </c>
      <c r="I163" s="242"/>
      <c r="J163" s="243">
        <f>ROUND(I163*H163,2)</f>
        <v>0</v>
      </c>
      <c r="K163" s="239" t="s">
        <v>138</v>
      </c>
      <c r="L163" s="244"/>
      <c r="M163" s="245" t="s">
        <v>19</v>
      </c>
      <c r="N163" s="246" t="s">
        <v>43</v>
      </c>
      <c r="O163" s="66"/>
      <c r="P163" s="184">
        <f>O163*H163</f>
        <v>0</v>
      </c>
      <c r="Q163" s="184">
        <v>1.6000000000000001E-4</v>
      </c>
      <c r="R163" s="184">
        <f>Q163*H163</f>
        <v>7.2000000000000007E-3</v>
      </c>
      <c r="S163" s="184">
        <v>0</v>
      </c>
      <c r="T163" s="185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6" t="s">
        <v>359</v>
      </c>
      <c r="AT163" s="186" t="s">
        <v>282</v>
      </c>
      <c r="AU163" s="186" t="s">
        <v>82</v>
      </c>
      <c r="AY163" s="19" t="s">
        <v>132</v>
      </c>
      <c r="BE163" s="187">
        <f>IF(N163="základní",J163,0)</f>
        <v>0</v>
      </c>
      <c r="BF163" s="187">
        <f>IF(N163="snížená",J163,0)</f>
        <v>0</v>
      </c>
      <c r="BG163" s="187">
        <f>IF(N163="zákl. přenesená",J163,0)</f>
        <v>0</v>
      </c>
      <c r="BH163" s="187">
        <f>IF(N163="sníž. přenesená",J163,0)</f>
        <v>0</v>
      </c>
      <c r="BI163" s="187">
        <f>IF(N163="nulová",J163,0)</f>
        <v>0</v>
      </c>
      <c r="BJ163" s="19" t="s">
        <v>80</v>
      </c>
      <c r="BK163" s="187">
        <f>ROUND(I163*H163,2)</f>
        <v>0</v>
      </c>
      <c r="BL163" s="19" t="s">
        <v>255</v>
      </c>
      <c r="BM163" s="186" t="s">
        <v>1468</v>
      </c>
    </row>
    <row r="164" spans="1:65" s="2" customFormat="1" ht="16.5" customHeight="1">
      <c r="A164" s="36"/>
      <c r="B164" s="37"/>
      <c r="C164" s="175" t="s">
        <v>539</v>
      </c>
      <c r="D164" s="175" t="s">
        <v>134</v>
      </c>
      <c r="E164" s="176" t="s">
        <v>1469</v>
      </c>
      <c r="F164" s="177" t="s">
        <v>1470</v>
      </c>
      <c r="G164" s="178" t="s">
        <v>159</v>
      </c>
      <c r="H164" s="179">
        <v>20</v>
      </c>
      <c r="I164" s="180"/>
      <c r="J164" s="181">
        <f>ROUND(I164*H164,2)</f>
        <v>0</v>
      </c>
      <c r="K164" s="177" t="s">
        <v>138</v>
      </c>
      <c r="L164" s="41"/>
      <c r="M164" s="182" t="s">
        <v>19</v>
      </c>
      <c r="N164" s="183" t="s">
        <v>43</v>
      </c>
      <c r="O164" s="66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6" t="s">
        <v>255</v>
      </c>
      <c r="AT164" s="186" t="s">
        <v>134</v>
      </c>
      <c r="AU164" s="186" t="s">
        <v>82</v>
      </c>
      <c r="AY164" s="19" t="s">
        <v>132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19" t="s">
        <v>80</v>
      </c>
      <c r="BK164" s="187">
        <f>ROUND(I164*H164,2)</f>
        <v>0</v>
      </c>
      <c r="BL164" s="19" t="s">
        <v>255</v>
      </c>
      <c r="BM164" s="186" t="s">
        <v>1471</v>
      </c>
    </row>
    <row r="165" spans="1:65" s="2" customFormat="1" ht="11.25">
      <c r="A165" s="36"/>
      <c r="B165" s="37"/>
      <c r="C165" s="38"/>
      <c r="D165" s="188" t="s">
        <v>141</v>
      </c>
      <c r="E165" s="38"/>
      <c r="F165" s="189" t="s">
        <v>1472</v>
      </c>
      <c r="G165" s="38"/>
      <c r="H165" s="38"/>
      <c r="I165" s="190"/>
      <c r="J165" s="38"/>
      <c r="K165" s="38"/>
      <c r="L165" s="41"/>
      <c r="M165" s="191"/>
      <c r="N165" s="192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141</v>
      </c>
      <c r="AU165" s="19" t="s">
        <v>82</v>
      </c>
    </row>
    <row r="166" spans="1:65" s="2" customFormat="1" ht="16.5" customHeight="1">
      <c r="A166" s="36"/>
      <c r="B166" s="37"/>
      <c r="C166" s="237" t="s">
        <v>549</v>
      </c>
      <c r="D166" s="237" t="s">
        <v>282</v>
      </c>
      <c r="E166" s="238" t="s">
        <v>1473</v>
      </c>
      <c r="F166" s="239" t="s">
        <v>1474</v>
      </c>
      <c r="G166" s="240" t="s">
        <v>159</v>
      </c>
      <c r="H166" s="241">
        <v>20</v>
      </c>
      <c r="I166" s="242"/>
      <c r="J166" s="243">
        <f>ROUND(I166*H166,2)</f>
        <v>0</v>
      </c>
      <c r="K166" s="239" t="s">
        <v>138</v>
      </c>
      <c r="L166" s="244"/>
      <c r="M166" s="245" t="s">
        <v>19</v>
      </c>
      <c r="N166" s="246" t="s">
        <v>43</v>
      </c>
      <c r="O166" s="66"/>
      <c r="P166" s="184">
        <f>O166*H166</f>
        <v>0</v>
      </c>
      <c r="Q166" s="184">
        <v>2.5000000000000001E-4</v>
      </c>
      <c r="R166" s="184">
        <f>Q166*H166</f>
        <v>5.0000000000000001E-3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359</v>
      </c>
      <c r="AT166" s="186" t="s">
        <v>282</v>
      </c>
      <c r="AU166" s="186" t="s">
        <v>82</v>
      </c>
      <c r="AY166" s="19" t="s">
        <v>132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80</v>
      </c>
      <c r="BK166" s="187">
        <f>ROUND(I166*H166,2)</f>
        <v>0</v>
      </c>
      <c r="BL166" s="19" t="s">
        <v>255</v>
      </c>
      <c r="BM166" s="186" t="s">
        <v>1475</v>
      </c>
    </row>
    <row r="167" spans="1:65" s="2" customFormat="1" ht="16.5" customHeight="1">
      <c r="A167" s="36"/>
      <c r="B167" s="37"/>
      <c r="C167" s="175" t="s">
        <v>556</v>
      </c>
      <c r="D167" s="175" t="s">
        <v>134</v>
      </c>
      <c r="E167" s="176" t="s">
        <v>1476</v>
      </c>
      <c r="F167" s="177" t="s">
        <v>1477</v>
      </c>
      <c r="G167" s="178" t="s">
        <v>159</v>
      </c>
      <c r="H167" s="179">
        <v>25</v>
      </c>
      <c r="I167" s="180"/>
      <c r="J167" s="181">
        <f>ROUND(I167*H167,2)</f>
        <v>0</v>
      </c>
      <c r="K167" s="177" t="s">
        <v>138</v>
      </c>
      <c r="L167" s="41"/>
      <c r="M167" s="182" t="s">
        <v>19</v>
      </c>
      <c r="N167" s="183" t="s">
        <v>43</v>
      </c>
      <c r="O167" s="66"/>
      <c r="P167" s="184">
        <f>O167*H167</f>
        <v>0</v>
      </c>
      <c r="Q167" s="184">
        <v>0</v>
      </c>
      <c r="R167" s="184">
        <f>Q167*H167</f>
        <v>0</v>
      </c>
      <c r="S167" s="184">
        <v>0</v>
      </c>
      <c r="T167" s="185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6" t="s">
        <v>255</v>
      </c>
      <c r="AT167" s="186" t="s">
        <v>134</v>
      </c>
      <c r="AU167" s="186" t="s">
        <v>82</v>
      </c>
      <c r="AY167" s="19" t="s">
        <v>132</v>
      </c>
      <c r="BE167" s="187">
        <f>IF(N167="základní",J167,0)</f>
        <v>0</v>
      </c>
      <c r="BF167" s="187">
        <f>IF(N167="snížená",J167,0)</f>
        <v>0</v>
      </c>
      <c r="BG167" s="187">
        <f>IF(N167="zákl. přenesená",J167,0)</f>
        <v>0</v>
      </c>
      <c r="BH167" s="187">
        <f>IF(N167="sníž. přenesená",J167,0)</f>
        <v>0</v>
      </c>
      <c r="BI167" s="187">
        <f>IF(N167="nulová",J167,0)</f>
        <v>0</v>
      </c>
      <c r="BJ167" s="19" t="s">
        <v>80</v>
      </c>
      <c r="BK167" s="187">
        <f>ROUND(I167*H167,2)</f>
        <v>0</v>
      </c>
      <c r="BL167" s="19" t="s">
        <v>255</v>
      </c>
      <c r="BM167" s="186" t="s">
        <v>1478</v>
      </c>
    </row>
    <row r="168" spans="1:65" s="2" customFormat="1" ht="11.25">
      <c r="A168" s="36"/>
      <c r="B168" s="37"/>
      <c r="C168" s="38"/>
      <c r="D168" s="188" t="s">
        <v>141</v>
      </c>
      <c r="E168" s="38"/>
      <c r="F168" s="189" t="s">
        <v>1479</v>
      </c>
      <c r="G168" s="38"/>
      <c r="H168" s="38"/>
      <c r="I168" s="190"/>
      <c r="J168" s="38"/>
      <c r="K168" s="38"/>
      <c r="L168" s="41"/>
      <c r="M168" s="191"/>
      <c r="N168" s="192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141</v>
      </c>
      <c r="AU168" s="19" t="s">
        <v>82</v>
      </c>
    </row>
    <row r="169" spans="1:65" s="2" customFormat="1" ht="16.5" customHeight="1">
      <c r="A169" s="36"/>
      <c r="B169" s="37"/>
      <c r="C169" s="237" t="s">
        <v>561</v>
      </c>
      <c r="D169" s="237" t="s">
        <v>282</v>
      </c>
      <c r="E169" s="238" t="s">
        <v>1480</v>
      </c>
      <c r="F169" s="239" t="s">
        <v>1481</v>
      </c>
      <c r="G169" s="240" t="s">
        <v>324</v>
      </c>
      <c r="H169" s="241">
        <v>25</v>
      </c>
      <c r="I169" s="242"/>
      <c r="J169" s="243">
        <f>ROUND(I169*H169,2)</f>
        <v>0</v>
      </c>
      <c r="K169" s="239" t="s">
        <v>138</v>
      </c>
      <c r="L169" s="244"/>
      <c r="M169" s="245" t="s">
        <v>19</v>
      </c>
      <c r="N169" s="246" t="s">
        <v>43</v>
      </c>
      <c r="O169" s="66"/>
      <c r="P169" s="184">
        <f>O169*H169</f>
        <v>0</v>
      </c>
      <c r="Q169" s="184">
        <v>1E-3</v>
      </c>
      <c r="R169" s="184">
        <f>Q169*H169</f>
        <v>2.5000000000000001E-2</v>
      </c>
      <c r="S169" s="184">
        <v>0</v>
      </c>
      <c r="T169" s="185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6" t="s">
        <v>359</v>
      </c>
      <c r="AT169" s="186" t="s">
        <v>282</v>
      </c>
      <c r="AU169" s="186" t="s">
        <v>82</v>
      </c>
      <c r="AY169" s="19" t="s">
        <v>132</v>
      </c>
      <c r="BE169" s="187">
        <f>IF(N169="základní",J169,0)</f>
        <v>0</v>
      </c>
      <c r="BF169" s="187">
        <f>IF(N169="snížená",J169,0)</f>
        <v>0</v>
      </c>
      <c r="BG169" s="187">
        <f>IF(N169="zákl. přenesená",J169,0)</f>
        <v>0</v>
      </c>
      <c r="BH169" s="187">
        <f>IF(N169="sníž. přenesená",J169,0)</f>
        <v>0</v>
      </c>
      <c r="BI169" s="187">
        <f>IF(N169="nulová",J169,0)</f>
        <v>0</v>
      </c>
      <c r="BJ169" s="19" t="s">
        <v>80</v>
      </c>
      <c r="BK169" s="187">
        <f>ROUND(I169*H169,2)</f>
        <v>0</v>
      </c>
      <c r="BL169" s="19" t="s">
        <v>255</v>
      </c>
      <c r="BM169" s="186" t="s">
        <v>1482</v>
      </c>
    </row>
    <row r="170" spans="1:65" s="2" customFormat="1" ht="16.5" customHeight="1">
      <c r="A170" s="36"/>
      <c r="B170" s="37"/>
      <c r="C170" s="175" t="s">
        <v>571</v>
      </c>
      <c r="D170" s="175" t="s">
        <v>134</v>
      </c>
      <c r="E170" s="176" t="s">
        <v>1483</v>
      </c>
      <c r="F170" s="177" t="s">
        <v>1484</v>
      </c>
      <c r="G170" s="178" t="s">
        <v>159</v>
      </c>
      <c r="H170" s="179">
        <v>30</v>
      </c>
      <c r="I170" s="180"/>
      <c r="J170" s="181">
        <f>ROUND(I170*H170,2)</f>
        <v>0</v>
      </c>
      <c r="K170" s="177" t="s">
        <v>138</v>
      </c>
      <c r="L170" s="41"/>
      <c r="M170" s="182" t="s">
        <v>19</v>
      </c>
      <c r="N170" s="183" t="s">
        <v>43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255</v>
      </c>
      <c r="AT170" s="186" t="s">
        <v>134</v>
      </c>
      <c r="AU170" s="186" t="s">
        <v>82</v>
      </c>
      <c r="AY170" s="19" t="s">
        <v>132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80</v>
      </c>
      <c r="BK170" s="187">
        <f>ROUND(I170*H170,2)</f>
        <v>0</v>
      </c>
      <c r="BL170" s="19" t="s">
        <v>255</v>
      </c>
      <c r="BM170" s="186" t="s">
        <v>1485</v>
      </c>
    </row>
    <row r="171" spans="1:65" s="2" customFormat="1" ht="11.25">
      <c r="A171" s="36"/>
      <c r="B171" s="37"/>
      <c r="C171" s="38"/>
      <c r="D171" s="188" t="s">
        <v>141</v>
      </c>
      <c r="E171" s="38"/>
      <c r="F171" s="189" t="s">
        <v>1486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141</v>
      </c>
      <c r="AU171" s="19" t="s">
        <v>82</v>
      </c>
    </row>
    <row r="172" spans="1:65" s="2" customFormat="1" ht="16.5" customHeight="1">
      <c r="A172" s="36"/>
      <c r="B172" s="37"/>
      <c r="C172" s="237" t="s">
        <v>577</v>
      </c>
      <c r="D172" s="237" t="s">
        <v>282</v>
      </c>
      <c r="E172" s="238" t="s">
        <v>1487</v>
      </c>
      <c r="F172" s="239" t="s">
        <v>1488</v>
      </c>
      <c r="G172" s="240" t="s">
        <v>159</v>
      </c>
      <c r="H172" s="241">
        <v>30</v>
      </c>
      <c r="I172" s="242"/>
      <c r="J172" s="243">
        <f>ROUND(I172*H172,2)</f>
        <v>0</v>
      </c>
      <c r="K172" s="239" t="s">
        <v>138</v>
      </c>
      <c r="L172" s="244"/>
      <c r="M172" s="245" t="s">
        <v>19</v>
      </c>
      <c r="N172" s="246" t="s">
        <v>43</v>
      </c>
      <c r="O172" s="66"/>
      <c r="P172" s="184">
        <f>O172*H172</f>
        <v>0</v>
      </c>
      <c r="Q172" s="184">
        <v>4.0000000000000003E-5</v>
      </c>
      <c r="R172" s="184">
        <f>Q172*H172</f>
        <v>1.2000000000000001E-3</v>
      </c>
      <c r="S172" s="184">
        <v>0</v>
      </c>
      <c r="T172" s="185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6" t="s">
        <v>359</v>
      </c>
      <c r="AT172" s="186" t="s">
        <v>282</v>
      </c>
      <c r="AU172" s="186" t="s">
        <v>82</v>
      </c>
      <c r="AY172" s="19" t="s">
        <v>132</v>
      </c>
      <c r="BE172" s="187">
        <f>IF(N172="základní",J172,0)</f>
        <v>0</v>
      </c>
      <c r="BF172" s="187">
        <f>IF(N172="snížená",J172,0)</f>
        <v>0</v>
      </c>
      <c r="BG172" s="187">
        <f>IF(N172="zákl. přenesená",J172,0)</f>
        <v>0</v>
      </c>
      <c r="BH172" s="187">
        <f>IF(N172="sníž. přenesená",J172,0)</f>
        <v>0</v>
      </c>
      <c r="BI172" s="187">
        <f>IF(N172="nulová",J172,0)</f>
        <v>0</v>
      </c>
      <c r="BJ172" s="19" t="s">
        <v>80</v>
      </c>
      <c r="BK172" s="187">
        <f>ROUND(I172*H172,2)</f>
        <v>0</v>
      </c>
      <c r="BL172" s="19" t="s">
        <v>255</v>
      </c>
      <c r="BM172" s="186" t="s">
        <v>1489</v>
      </c>
    </row>
    <row r="173" spans="1:65" s="2" customFormat="1" ht="16.5" customHeight="1">
      <c r="A173" s="36"/>
      <c r="B173" s="37"/>
      <c r="C173" s="175" t="s">
        <v>581</v>
      </c>
      <c r="D173" s="175" t="s">
        <v>134</v>
      </c>
      <c r="E173" s="176" t="s">
        <v>1490</v>
      </c>
      <c r="F173" s="177" t="s">
        <v>1491</v>
      </c>
      <c r="G173" s="178" t="s">
        <v>159</v>
      </c>
      <c r="H173" s="179">
        <v>25</v>
      </c>
      <c r="I173" s="180"/>
      <c r="J173" s="181">
        <f>ROUND(I173*H173,2)</f>
        <v>0</v>
      </c>
      <c r="K173" s="177" t="s">
        <v>138</v>
      </c>
      <c r="L173" s="41"/>
      <c r="M173" s="182" t="s">
        <v>19</v>
      </c>
      <c r="N173" s="183" t="s">
        <v>43</v>
      </c>
      <c r="O173" s="66"/>
      <c r="P173" s="184">
        <f>O173*H173</f>
        <v>0</v>
      </c>
      <c r="Q173" s="184">
        <v>0</v>
      </c>
      <c r="R173" s="184">
        <f>Q173*H173</f>
        <v>0</v>
      </c>
      <c r="S173" s="184">
        <v>0</v>
      </c>
      <c r="T173" s="185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6" t="s">
        <v>255</v>
      </c>
      <c r="AT173" s="186" t="s">
        <v>134</v>
      </c>
      <c r="AU173" s="186" t="s">
        <v>82</v>
      </c>
      <c r="AY173" s="19" t="s">
        <v>132</v>
      </c>
      <c r="BE173" s="187">
        <f>IF(N173="základní",J173,0)</f>
        <v>0</v>
      </c>
      <c r="BF173" s="187">
        <f>IF(N173="snížená",J173,0)</f>
        <v>0</v>
      </c>
      <c r="BG173" s="187">
        <f>IF(N173="zákl. přenesená",J173,0)</f>
        <v>0</v>
      </c>
      <c r="BH173" s="187">
        <f>IF(N173="sníž. přenesená",J173,0)</f>
        <v>0</v>
      </c>
      <c r="BI173" s="187">
        <f>IF(N173="nulová",J173,0)</f>
        <v>0</v>
      </c>
      <c r="BJ173" s="19" t="s">
        <v>80</v>
      </c>
      <c r="BK173" s="187">
        <f>ROUND(I173*H173,2)</f>
        <v>0</v>
      </c>
      <c r="BL173" s="19" t="s">
        <v>255</v>
      </c>
      <c r="BM173" s="186" t="s">
        <v>1492</v>
      </c>
    </row>
    <row r="174" spans="1:65" s="2" customFormat="1" ht="11.25">
      <c r="A174" s="36"/>
      <c r="B174" s="37"/>
      <c r="C174" s="38"/>
      <c r="D174" s="188" t="s">
        <v>141</v>
      </c>
      <c r="E174" s="38"/>
      <c r="F174" s="189" t="s">
        <v>1493</v>
      </c>
      <c r="G174" s="38"/>
      <c r="H174" s="38"/>
      <c r="I174" s="190"/>
      <c r="J174" s="38"/>
      <c r="K174" s="38"/>
      <c r="L174" s="41"/>
      <c r="M174" s="191"/>
      <c r="N174" s="192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141</v>
      </c>
      <c r="AU174" s="19" t="s">
        <v>82</v>
      </c>
    </row>
    <row r="175" spans="1:65" s="2" customFormat="1" ht="16.5" customHeight="1">
      <c r="A175" s="36"/>
      <c r="B175" s="37"/>
      <c r="C175" s="237" t="s">
        <v>587</v>
      </c>
      <c r="D175" s="237" t="s">
        <v>282</v>
      </c>
      <c r="E175" s="238" t="s">
        <v>1494</v>
      </c>
      <c r="F175" s="239" t="s">
        <v>1495</v>
      </c>
      <c r="G175" s="240" t="s">
        <v>159</v>
      </c>
      <c r="H175" s="241">
        <v>25</v>
      </c>
      <c r="I175" s="242"/>
      <c r="J175" s="243">
        <f>ROUND(I175*H175,2)</f>
        <v>0</v>
      </c>
      <c r="K175" s="239" t="s">
        <v>138</v>
      </c>
      <c r="L175" s="244"/>
      <c r="M175" s="245" t="s">
        <v>19</v>
      </c>
      <c r="N175" s="246" t="s">
        <v>43</v>
      </c>
      <c r="O175" s="66"/>
      <c r="P175" s="184">
        <f>O175*H175</f>
        <v>0</v>
      </c>
      <c r="Q175" s="184">
        <v>8.0000000000000007E-5</v>
      </c>
      <c r="R175" s="184">
        <f>Q175*H175</f>
        <v>2E-3</v>
      </c>
      <c r="S175" s="184">
        <v>0</v>
      </c>
      <c r="T175" s="185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6" t="s">
        <v>359</v>
      </c>
      <c r="AT175" s="186" t="s">
        <v>282</v>
      </c>
      <c r="AU175" s="186" t="s">
        <v>82</v>
      </c>
      <c r="AY175" s="19" t="s">
        <v>132</v>
      </c>
      <c r="BE175" s="187">
        <f>IF(N175="základní",J175,0)</f>
        <v>0</v>
      </c>
      <c r="BF175" s="187">
        <f>IF(N175="snížená",J175,0)</f>
        <v>0</v>
      </c>
      <c r="BG175" s="187">
        <f>IF(N175="zákl. přenesená",J175,0)</f>
        <v>0</v>
      </c>
      <c r="BH175" s="187">
        <f>IF(N175="sníž. přenesená",J175,0)</f>
        <v>0</v>
      </c>
      <c r="BI175" s="187">
        <f>IF(N175="nulová",J175,0)</f>
        <v>0</v>
      </c>
      <c r="BJ175" s="19" t="s">
        <v>80</v>
      </c>
      <c r="BK175" s="187">
        <f>ROUND(I175*H175,2)</f>
        <v>0</v>
      </c>
      <c r="BL175" s="19" t="s">
        <v>255</v>
      </c>
      <c r="BM175" s="186" t="s">
        <v>1496</v>
      </c>
    </row>
    <row r="176" spans="1:65" s="2" customFormat="1" ht="16.5" customHeight="1">
      <c r="A176" s="36"/>
      <c r="B176" s="37"/>
      <c r="C176" s="175" t="s">
        <v>595</v>
      </c>
      <c r="D176" s="175" t="s">
        <v>134</v>
      </c>
      <c r="E176" s="176" t="s">
        <v>1497</v>
      </c>
      <c r="F176" s="177" t="s">
        <v>1498</v>
      </c>
      <c r="G176" s="178" t="s">
        <v>574</v>
      </c>
      <c r="H176" s="179">
        <v>30</v>
      </c>
      <c r="I176" s="180"/>
      <c r="J176" s="181">
        <f>ROUND(I176*H176,2)</f>
        <v>0</v>
      </c>
      <c r="K176" s="177" t="s">
        <v>138</v>
      </c>
      <c r="L176" s="41"/>
      <c r="M176" s="182" t="s">
        <v>19</v>
      </c>
      <c r="N176" s="183" t="s">
        <v>43</v>
      </c>
      <c r="O176" s="66"/>
      <c r="P176" s="184">
        <f>O176*H176</f>
        <v>0</v>
      </c>
      <c r="Q176" s="184">
        <v>0</v>
      </c>
      <c r="R176" s="184">
        <f>Q176*H176</f>
        <v>0</v>
      </c>
      <c r="S176" s="184">
        <v>0</v>
      </c>
      <c r="T176" s="185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6" t="s">
        <v>255</v>
      </c>
      <c r="AT176" s="186" t="s">
        <v>134</v>
      </c>
      <c r="AU176" s="186" t="s">
        <v>82</v>
      </c>
      <c r="AY176" s="19" t="s">
        <v>132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9" t="s">
        <v>80</v>
      </c>
      <c r="BK176" s="187">
        <f>ROUND(I176*H176,2)</f>
        <v>0</v>
      </c>
      <c r="BL176" s="19" t="s">
        <v>255</v>
      </c>
      <c r="BM176" s="186" t="s">
        <v>1499</v>
      </c>
    </row>
    <row r="177" spans="1:65" s="2" customFormat="1" ht="11.25">
      <c r="A177" s="36"/>
      <c r="B177" s="37"/>
      <c r="C177" s="38"/>
      <c r="D177" s="188" t="s">
        <v>141</v>
      </c>
      <c r="E177" s="38"/>
      <c r="F177" s="189" t="s">
        <v>1500</v>
      </c>
      <c r="G177" s="38"/>
      <c r="H177" s="38"/>
      <c r="I177" s="190"/>
      <c r="J177" s="38"/>
      <c r="K177" s="38"/>
      <c r="L177" s="41"/>
      <c r="M177" s="191"/>
      <c r="N177" s="192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141</v>
      </c>
      <c r="AU177" s="19" t="s">
        <v>82</v>
      </c>
    </row>
    <row r="178" spans="1:65" s="2" customFormat="1" ht="16.5" customHeight="1">
      <c r="A178" s="36"/>
      <c r="B178" s="37"/>
      <c r="C178" s="175" t="s">
        <v>602</v>
      </c>
      <c r="D178" s="175" t="s">
        <v>134</v>
      </c>
      <c r="E178" s="176" t="s">
        <v>1501</v>
      </c>
      <c r="F178" s="177" t="s">
        <v>1502</v>
      </c>
      <c r="G178" s="178" t="s">
        <v>574</v>
      </c>
      <c r="H178" s="179">
        <v>4</v>
      </c>
      <c r="I178" s="180"/>
      <c r="J178" s="181">
        <f>ROUND(I178*H178,2)</f>
        <v>0</v>
      </c>
      <c r="K178" s="177" t="s">
        <v>138</v>
      </c>
      <c r="L178" s="41"/>
      <c r="M178" s="182" t="s">
        <v>19</v>
      </c>
      <c r="N178" s="183" t="s">
        <v>43</v>
      </c>
      <c r="O178" s="66"/>
      <c r="P178" s="184">
        <f>O178*H178</f>
        <v>0</v>
      </c>
      <c r="Q178" s="184">
        <v>0</v>
      </c>
      <c r="R178" s="184">
        <f>Q178*H178</f>
        <v>0</v>
      </c>
      <c r="S178" s="184">
        <v>0</v>
      </c>
      <c r="T178" s="185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6" t="s">
        <v>255</v>
      </c>
      <c r="AT178" s="186" t="s">
        <v>134</v>
      </c>
      <c r="AU178" s="186" t="s">
        <v>82</v>
      </c>
      <c r="AY178" s="19" t="s">
        <v>132</v>
      </c>
      <c r="BE178" s="187">
        <f>IF(N178="základní",J178,0)</f>
        <v>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19" t="s">
        <v>80</v>
      </c>
      <c r="BK178" s="187">
        <f>ROUND(I178*H178,2)</f>
        <v>0</v>
      </c>
      <c r="BL178" s="19" t="s">
        <v>255</v>
      </c>
      <c r="BM178" s="186" t="s">
        <v>1503</v>
      </c>
    </row>
    <row r="179" spans="1:65" s="2" customFormat="1" ht="11.25">
      <c r="A179" s="36"/>
      <c r="B179" s="37"/>
      <c r="C179" s="38"/>
      <c r="D179" s="188" t="s">
        <v>141</v>
      </c>
      <c r="E179" s="38"/>
      <c r="F179" s="189" t="s">
        <v>1504</v>
      </c>
      <c r="G179" s="38"/>
      <c r="H179" s="38"/>
      <c r="I179" s="190"/>
      <c r="J179" s="38"/>
      <c r="K179" s="38"/>
      <c r="L179" s="41"/>
      <c r="M179" s="191"/>
      <c r="N179" s="192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141</v>
      </c>
      <c r="AU179" s="19" t="s">
        <v>82</v>
      </c>
    </row>
    <row r="180" spans="1:65" s="2" customFormat="1" ht="16.5" customHeight="1">
      <c r="A180" s="36"/>
      <c r="B180" s="37"/>
      <c r="C180" s="175" t="s">
        <v>609</v>
      </c>
      <c r="D180" s="175" t="s">
        <v>134</v>
      </c>
      <c r="E180" s="176" t="s">
        <v>1505</v>
      </c>
      <c r="F180" s="177" t="s">
        <v>1506</v>
      </c>
      <c r="G180" s="178" t="s">
        <v>574</v>
      </c>
      <c r="H180" s="179">
        <v>2</v>
      </c>
      <c r="I180" s="180"/>
      <c r="J180" s="181">
        <f>ROUND(I180*H180,2)</f>
        <v>0</v>
      </c>
      <c r="K180" s="177" t="s">
        <v>138</v>
      </c>
      <c r="L180" s="41"/>
      <c r="M180" s="182" t="s">
        <v>19</v>
      </c>
      <c r="N180" s="183" t="s">
        <v>43</v>
      </c>
      <c r="O180" s="66"/>
      <c r="P180" s="184">
        <f>O180*H180</f>
        <v>0</v>
      </c>
      <c r="Q180" s="184">
        <v>0</v>
      </c>
      <c r="R180" s="184">
        <f>Q180*H180</f>
        <v>0</v>
      </c>
      <c r="S180" s="184">
        <v>0</v>
      </c>
      <c r="T180" s="185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6" t="s">
        <v>255</v>
      </c>
      <c r="AT180" s="186" t="s">
        <v>134</v>
      </c>
      <c r="AU180" s="186" t="s">
        <v>82</v>
      </c>
      <c r="AY180" s="19" t="s">
        <v>132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19" t="s">
        <v>80</v>
      </c>
      <c r="BK180" s="187">
        <f>ROUND(I180*H180,2)</f>
        <v>0</v>
      </c>
      <c r="BL180" s="19" t="s">
        <v>255</v>
      </c>
      <c r="BM180" s="186" t="s">
        <v>1507</v>
      </c>
    </row>
    <row r="181" spans="1:65" s="2" customFormat="1" ht="11.25">
      <c r="A181" s="36"/>
      <c r="B181" s="37"/>
      <c r="C181" s="38"/>
      <c r="D181" s="188" t="s">
        <v>141</v>
      </c>
      <c r="E181" s="38"/>
      <c r="F181" s="189" t="s">
        <v>1508</v>
      </c>
      <c r="G181" s="38"/>
      <c r="H181" s="38"/>
      <c r="I181" s="190"/>
      <c r="J181" s="38"/>
      <c r="K181" s="38"/>
      <c r="L181" s="41"/>
      <c r="M181" s="191"/>
      <c r="N181" s="192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141</v>
      </c>
      <c r="AU181" s="19" t="s">
        <v>82</v>
      </c>
    </row>
    <row r="182" spans="1:65" s="2" customFormat="1" ht="16.5" customHeight="1">
      <c r="A182" s="36"/>
      <c r="B182" s="37"/>
      <c r="C182" s="237" t="s">
        <v>614</v>
      </c>
      <c r="D182" s="237" t="s">
        <v>282</v>
      </c>
      <c r="E182" s="238" t="s">
        <v>1509</v>
      </c>
      <c r="F182" s="239" t="s">
        <v>1510</v>
      </c>
      <c r="G182" s="240" t="s">
        <v>574</v>
      </c>
      <c r="H182" s="241">
        <v>2</v>
      </c>
      <c r="I182" s="242"/>
      <c r="J182" s="243">
        <f>ROUND(I182*H182,2)</f>
        <v>0</v>
      </c>
      <c r="K182" s="239" t="s">
        <v>138</v>
      </c>
      <c r="L182" s="244"/>
      <c r="M182" s="245" t="s">
        <v>19</v>
      </c>
      <c r="N182" s="246" t="s">
        <v>43</v>
      </c>
      <c r="O182" s="66"/>
      <c r="P182" s="184">
        <f>O182*H182</f>
        <v>0</v>
      </c>
      <c r="Q182" s="184">
        <v>6.0000000000000002E-5</v>
      </c>
      <c r="R182" s="184">
        <f>Q182*H182</f>
        <v>1.2E-4</v>
      </c>
      <c r="S182" s="184">
        <v>0</v>
      </c>
      <c r="T182" s="185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6" t="s">
        <v>359</v>
      </c>
      <c r="AT182" s="186" t="s">
        <v>282</v>
      </c>
      <c r="AU182" s="186" t="s">
        <v>82</v>
      </c>
      <c r="AY182" s="19" t="s">
        <v>132</v>
      </c>
      <c r="BE182" s="187">
        <f>IF(N182="základní",J182,0)</f>
        <v>0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19" t="s">
        <v>80</v>
      </c>
      <c r="BK182" s="187">
        <f>ROUND(I182*H182,2)</f>
        <v>0</v>
      </c>
      <c r="BL182" s="19" t="s">
        <v>255</v>
      </c>
      <c r="BM182" s="186" t="s">
        <v>1511</v>
      </c>
    </row>
    <row r="183" spans="1:65" s="2" customFormat="1" ht="16.5" customHeight="1">
      <c r="A183" s="36"/>
      <c r="B183" s="37"/>
      <c r="C183" s="175" t="s">
        <v>619</v>
      </c>
      <c r="D183" s="175" t="s">
        <v>134</v>
      </c>
      <c r="E183" s="176" t="s">
        <v>1512</v>
      </c>
      <c r="F183" s="177" t="s">
        <v>1513</v>
      </c>
      <c r="G183" s="178" t="s">
        <v>574</v>
      </c>
      <c r="H183" s="179">
        <v>4</v>
      </c>
      <c r="I183" s="180"/>
      <c r="J183" s="181">
        <f>ROUND(I183*H183,2)</f>
        <v>0</v>
      </c>
      <c r="K183" s="177" t="s">
        <v>138</v>
      </c>
      <c r="L183" s="41"/>
      <c r="M183" s="182" t="s">
        <v>19</v>
      </c>
      <c r="N183" s="183" t="s">
        <v>43</v>
      </c>
      <c r="O183" s="66"/>
      <c r="P183" s="184">
        <f>O183*H183</f>
        <v>0</v>
      </c>
      <c r="Q183" s="184">
        <v>0</v>
      </c>
      <c r="R183" s="184">
        <f>Q183*H183</f>
        <v>0</v>
      </c>
      <c r="S183" s="184">
        <v>0</v>
      </c>
      <c r="T183" s="185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6" t="s">
        <v>255</v>
      </c>
      <c r="AT183" s="186" t="s">
        <v>134</v>
      </c>
      <c r="AU183" s="186" t="s">
        <v>82</v>
      </c>
      <c r="AY183" s="19" t="s">
        <v>132</v>
      </c>
      <c r="BE183" s="187">
        <f>IF(N183="základní",J183,0)</f>
        <v>0</v>
      </c>
      <c r="BF183" s="187">
        <f>IF(N183="snížená",J183,0)</f>
        <v>0</v>
      </c>
      <c r="BG183" s="187">
        <f>IF(N183="zákl. přenesená",J183,0)</f>
        <v>0</v>
      </c>
      <c r="BH183" s="187">
        <f>IF(N183="sníž. přenesená",J183,0)</f>
        <v>0</v>
      </c>
      <c r="BI183" s="187">
        <f>IF(N183="nulová",J183,0)</f>
        <v>0</v>
      </c>
      <c r="BJ183" s="19" t="s">
        <v>80</v>
      </c>
      <c r="BK183" s="187">
        <f>ROUND(I183*H183,2)</f>
        <v>0</v>
      </c>
      <c r="BL183" s="19" t="s">
        <v>255</v>
      </c>
      <c r="BM183" s="186" t="s">
        <v>1514</v>
      </c>
    </row>
    <row r="184" spans="1:65" s="2" customFormat="1" ht="11.25">
      <c r="A184" s="36"/>
      <c r="B184" s="37"/>
      <c r="C184" s="38"/>
      <c r="D184" s="188" t="s">
        <v>141</v>
      </c>
      <c r="E184" s="38"/>
      <c r="F184" s="189" t="s">
        <v>1515</v>
      </c>
      <c r="G184" s="38"/>
      <c r="H184" s="38"/>
      <c r="I184" s="190"/>
      <c r="J184" s="38"/>
      <c r="K184" s="38"/>
      <c r="L184" s="41"/>
      <c r="M184" s="191"/>
      <c r="N184" s="192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141</v>
      </c>
      <c r="AU184" s="19" t="s">
        <v>82</v>
      </c>
    </row>
    <row r="185" spans="1:65" s="2" customFormat="1" ht="16.5" customHeight="1">
      <c r="A185" s="36"/>
      <c r="B185" s="37"/>
      <c r="C185" s="237" t="s">
        <v>629</v>
      </c>
      <c r="D185" s="237" t="s">
        <v>282</v>
      </c>
      <c r="E185" s="238" t="s">
        <v>1516</v>
      </c>
      <c r="F185" s="239" t="s">
        <v>1517</v>
      </c>
      <c r="G185" s="240" t="s">
        <v>574</v>
      </c>
      <c r="H185" s="241">
        <v>4</v>
      </c>
      <c r="I185" s="242"/>
      <c r="J185" s="243">
        <f>ROUND(I185*H185,2)</f>
        <v>0</v>
      </c>
      <c r="K185" s="239" t="s">
        <v>138</v>
      </c>
      <c r="L185" s="244"/>
      <c r="M185" s="245" t="s">
        <v>19</v>
      </c>
      <c r="N185" s="246" t="s">
        <v>43</v>
      </c>
      <c r="O185" s="66"/>
      <c r="P185" s="184">
        <f>O185*H185</f>
        <v>0</v>
      </c>
      <c r="Q185" s="184">
        <v>3.2000000000000003E-4</v>
      </c>
      <c r="R185" s="184">
        <f>Q185*H185</f>
        <v>1.2800000000000001E-3</v>
      </c>
      <c r="S185" s="184">
        <v>0</v>
      </c>
      <c r="T185" s="185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6" t="s">
        <v>359</v>
      </c>
      <c r="AT185" s="186" t="s">
        <v>282</v>
      </c>
      <c r="AU185" s="186" t="s">
        <v>82</v>
      </c>
      <c r="AY185" s="19" t="s">
        <v>132</v>
      </c>
      <c r="BE185" s="187">
        <f>IF(N185="základní",J185,0)</f>
        <v>0</v>
      </c>
      <c r="BF185" s="187">
        <f>IF(N185="snížená",J185,0)</f>
        <v>0</v>
      </c>
      <c r="BG185" s="187">
        <f>IF(N185="zákl. přenesená",J185,0)</f>
        <v>0</v>
      </c>
      <c r="BH185" s="187">
        <f>IF(N185="sníž. přenesená",J185,0)</f>
        <v>0</v>
      </c>
      <c r="BI185" s="187">
        <f>IF(N185="nulová",J185,0)</f>
        <v>0</v>
      </c>
      <c r="BJ185" s="19" t="s">
        <v>80</v>
      </c>
      <c r="BK185" s="187">
        <f>ROUND(I185*H185,2)</f>
        <v>0</v>
      </c>
      <c r="BL185" s="19" t="s">
        <v>255</v>
      </c>
      <c r="BM185" s="186" t="s">
        <v>1518</v>
      </c>
    </row>
    <row r="186" spans="1:65" s="2" customFormat="1" ht="16.5" customHeight="1">
      <c r="A186" s="36"/>
      <c r="B186" s="37"/>
      <c r="C186" s="175" t="s">
        <v>636</v>
      </c>
      <c r="D186" s="175" t="s">
        <v>134</v>
      </c>
      <c r="E186" s="176" t="s">
        <v>1519</v>
      </c>
      <c r="F186" s="177" t="s">
        <v>1520</v>
      </c>
      <c r="G186" s="178" t="s">
        <v>574</v>
      </c>
      <c r="H186" s="179">
        <v>5</v>
      </c>
      <c r="I186" s="180"/>
      <c r="J186" s="181">
        <f>ROUND(I186*H186,2)</f>
        <v>0</v>
      </c>
      <c r="K186" s="177" t="s">
        <v>138</v>
      </c>
      <c r="L186" s="41"/>
      <c r="M186" s="182" t="s">
        <v>19</v>
      </c>
      <c r="N186" s="183" t="s">
        <v>43</v>
      </c>
      <c r="O186" s="66"/>
      <c r="P186" s="184">
        <f>O186*H186</f>
        <v>0</v>
      </c>
      <c r="Q186" s="184">
        <v>0</v>
      </c>
      <c r="R186" s="184">
        <f>Q186*H186</f>
        <v>0</v>
      </c>
      <c r="S186" s="184">
        <v>0</v>
      </c>
      <c r="T186" s="1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6" t="s">
        <v>255</v>
      </c>
      <c r="AT186" s="186" t="s">
        <v>134</v>
      </c>
      <c r="AU186" s="186" t="s">
        <v>82</v>
      </c>
      <c r="AY186" s="19" t="s">
        <v>132</v>
      </c>
      <c r="BE186" s="187">
        <f>IF(N186="základní",J186,0)</f>
        <v>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9" t="s">
        <v>80</v>
      </c>
      <c r="BK186" s="187">
        <f>ROUND(I186*H186,2)</f>
        <v>0</v>
      </c>
      <c r="BL186" s="19" t="s">
        <v>255</v>
      </c>
      <c r="BM186" s="186" t="s">
        <v>1521</v>
      </c>
    </row>
    <row r="187" spans="1:65" s="2" customFormat="1" ht="11.25">
      <c r="A187" s="36"/>
      <c r="B187" s="37"/>
      <c r="C187" s="38"/>
      <c r="D187" s="188" t="s">
        <v>141</v>
      </c>
      <c r="E187" s="38"/>
      <c r="F187" s="189" t="s">
        <v>1522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141</v>
      </c>
      <c r="AU187" s="19" t="s">
        <v>82</v>
      </c>
    </row>
    <row r="188" spans="1:65" s="2" customFormat="1" ht="16.5" customHeight="1">
      <c r="A188" s="36"/>
      <c r="B188" s="37"/>
      <c r="C188" s="237" t="s">
        <v>641</v>
      </c>
      <c r="D188" s="237" t="s">
        <v>282</v>
      </c>
      <c r="E188" s="238" t="s">
        <v>1523</v>
      </c>
      <c r="F188" s="239" t="s">
        <v>1524</v>
      </c>
      <c r="G188" s="240" t="s">
        <v>574</v>
      </c>
      <c r="H188" s="241">
        <v>5</v>
      </c>
      <c r="I188" s="242"/>
      <c r="J188" s="243">
        <f>ROUND(I188*H188,2)</f>
        <v>0</v>
      </c>
      <c r="K188" s="239" t="s">
        <v>138</v>
      </c>
      <c r="L188" s="244"/>
      <c r="M188" s="245" t="s">
        <v>19</v>
      </c>
      <c r="N188" s="246" t="s">
        <v>43</v>
      </c>
      <c r="O188" s="66"/>
      <c r="P188" s="184">
        <f>O188*H188</f>
        <v>0</v>
      </c>
      <c r="Q188" s="184">
        <v>6.9999999999999994E-5</v>
      </c>
      <c r="R188" s="184">
        <f>Q188*H188</f>
        <v>3.4999999999999994E-4</v>
      </c>
      <c r="S188" s="184">
        <v>0</v>
      </c>
      <c r="T188" s="185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6" t="s">
        <v>359</v>
      </c>
      <c r="AT188" s="186" t="s">
        <v>282</v>
      </c>
      <c r="AU188" s="186" t="s">
        <v>82</v>
      </c>
      <c r="AY188" s="19" t="s">
        <v>132</v>
      </c>
      <c r="BE188" s="187">
        <f>IF(N188="základní",J188,0)</f>
        <v>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19" t="s">
        <v>80</v>
      </c>
      <c r="BK188" s="187">
        <f>ROUND(I188*H188,2)</f>
        <v>0</v>
      </c>
      <c r="BL188" s="19" t="s">
        <v>255</v>
      </c>
      <c r="BM188" s="186" t="s">
        <v>1525</v>
      </c>
    </row>
    <row r="189" spans="1:65" s="2" customFormat="1" ht="16.5" customHeight="1">
      <c r="A189" s="36"/>
      <c r="B189" s="37"/>
      <c r="C189" s="175" t="s">
        <v>649</v>
      </c>
      <c r="D189" s="175" t="s">
        <v>134</v>
      </c>
      <c r="E189" s="176" t="s">
        <v>1526</v>
      </c>
      <c r="F189" s="177" t="s">
        <v>1527</v>
      </c>
      <c r="G189" s="178" t="s">
        <v>574</v>
      </c>
      <c r="H189" s="179">
        <v>1</v>
      </c>
      <c r="I189" s="180"/>
      <c r="J189" s="181">
        <f>ROUND(I189*H189,2)</f>
        <v>0</v>
      </c>
      <c r="K189" s="177" t="s">
        <v>138</v>
      </c>
      <c r="L189" s="41"/>
      <c r="M189" s="182" t="s">
        <v>19</v>
      </c>
      <c r="N189" s="183" t="s">
        <v>43</v>
      </c>
      <c r="O189" s="66"/>
      <c r="P189" s="184">
        <f>O189*H189</f>
        <v>0</v>
      </c>
      <c r="Q189" s="184">
        <v>0</v>
      </c>
      <c r="R189" s="184">
        <f>Q189*H189</f>
        <v>0</v>
      </c>
      <c r="S189" s="184">
        <v>0</v>
      </c>
      <c r="T189" s="185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6" t="s">
        <v>255</v>
      </c>
      <c r="AT189" s="186" t="s">
        <v>134</v>
      </c>
      <c r="AU189" s="186" t="s">
        <v>82</v>
      </c>
      <c r="AY189" s="19" t="s">
        <v>132</v>
      </c>
      <c r="BE189" s="187">
        <f>IF(N189="základní",J189,0)</f>
        <v>0</v>
      </c>
      <c r="BF189" s="187">
        <f>IF(N189="snížená",J189,0)</f>
        <v>0</v>
      </c>
      <c r="BG189" s="187">
        <f>IF(N189="zákl. přenesená",J189,0)</f>
        <v>0</v>
      </c>
      <c r="BH189" s="187">
        <f>IF(N189="sníž. přenesená",J189,0)</f>
        <v>0</v>
      </c>
      <c r="BI189" s="187">
        <f>IF(N189="nulová",J189,0)</f>
        <v>0</v>
      </c>
      <c r="BJ189" s="19" t="s">
        <v>80</v>
      </c>
      <c r="BK189" s="187">
        <f>ROUND(I189*H189,2)</f>
        <v>0</v>
      </c>
      <c r="BL189" s="19" t="s">
        <v>255</v>
      </c>
      <c r="BM189" s="186" t="s">
        <v>1528</v>
      </c>
    </row>
    <row r="190" spans="1:65" s="2" customFormat="1" ht="11.25">
      <c r="A190" s="36"/>
      <c r="B190" s="37"/>
      <c r="C190" s="38"/>
      <c r="D190" s="188" t="s">
        <v>141</v>
      </c>
      <c r="E190" s="38"/>
      <c r="F190" s="189" t="s">
        <v>1529</v>
      </c>
      <c r="G190" s="38"/>
      <c r="H190" s="38"/>
      <c r="I190" s="190"/>
      <c r="J190" s="38"/>
      <c r="K190" s="38"/>
      <c r="L190" s="41"/>
      <c r="M190" s="191"/>
      <c r="N190" s="192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141</v>
      </c>
      <c r="AU190" s="19" t="s">
        <v>82</v>
      </c>
    </row>
    <row r="191" spans="1:65" s="2" customFormat="1" ht="16.5" customHeight="1">
      <c r="A191" s="36"/>
      <c r="B191" s="37"/>
      <c r="C191" s="237" t="s">
        <v>659</v>
      </c>
      <c r="D191" s="237" t="s">
        <v>282</v>
      </c>
      <c r="E191" s="238" t="s">
        <v>1530</v>
      </c>
      <c r="F191" s="239" t="s">
        <v>1531</v>
      </c>
      <c r="G191" s="240" t="s">
        <v>574</v>
      </c>
      <c r="H191" s="241">
        <v>1</v>
      </c>
      <c r="I191" s="242"/>
      <c r="J191" s="243">
        <f>ROUND(I191*H191,2)</f>
        <v>0</v>
      </c>
      <c r="K191" s="239" t="s">
        <v>138</v>
      </c>
      <c r="L191" s="244"/>
      <c r="M191" s="245" t="s">
        <v>19</v>
      </c>
      <c r="N191" s="246" t="s">
        <v>43</v>
      </c>
      <c r="O191" s="66"/>
      <c r="P191" s="184">
        <f>O191*H191</f>
        <v>0</v>
      </c>
      <c r="Q191" s="184">
        <v>2.2000000000000001E-4</v>
      </c>
      <c r="R191" s="184">
        <f>Q191*H191</f>
        <v>2.2000000000000001E-4</v>
      </c>
      <c r="S191" s="184">
        <v>0</v>
      </c>
      <c r="T191" s="185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6" t="s">
        <v>359</v>
      </c>
      <c r="AT191" s="186" t="s">
        <v>282</v>
      </c>
      <c r="AU191" s="186" t="s">
        <v>82</v>
      </c>
      <c r="AY191" s="19" t="s">
        <v>132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19" t="s">
        <v>80</v>
      </c>
      <c r="BK191" s="187">
        <f>ROUND(I191*H191,2)</f>
        <v>0</v>
      </c>
      <c r="BL191" s="19" t="s">
        <v>255</v>
      </c>
      <c r="BM191" s="186" t="s">
        <v>1532</v>
      </c>
    </row>
    <row r="192" spans="1:65" s="2" customFormat="1" ht="16.5" customHeight="1">
      <c r="A192" s="36"/>
      <c r="B192" s="37"/>
      <c r="C192" s="175" t="s">
        <v>665</v>
      </c>
      <c r="D192" s="175" t="s">
        <v>134</v>
      </c>
      <c r="E192" s="176" t="s">
        <v>1533</v>
      </c>
      <c r="F192" s="177" t="s">
        <v>1534</v>
      </c>
      <c r="G192" s="178" t="s">
        <v>574</v>
      </c>
      <c r="H192" s="179">
        <v>1</v>
      </c>
      <c r="I192" s="180"/>
      <c r="J192" s="181">
        <f>ROUND(I192*H192,2)</f>
        <v>0</v>
      </c>
      <c r="K192" s="177" t="s">
        <v>138</v>
      </c>
      <c r="L192" s="41"/>
      <c r="M192" s="182" t="s">
        <v>19</v>
      </c>
      <c r="N192" s="183" t="s">
        <v>43</v>
      </c>
      <c r="O192" s="66"/>
      <c r="P192" s="184">
        <f>O192*H192</f>
        <v>0</v>
      </c>
      <c r="Q192" s="184">
        <v>0</v>
      </c>
      <c r="R192" s="184">
        <f>Q192*H192</f>
        <v>0</v>
      </c>
      <c r="S192" s="184">
        <v>0</v>
      </c>
      <c r="T192" s="185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6" t="s">
        <v>255</v>
      </c>
      <c r="AT192" s="186" t="s">
        <v>134</v>
      </c>
      <c r="AU192" s="186" t="s">
        <v>82</v>
      </c>
      <c r="AY192" s="19" t="s">
        <v>132</v>
      </c>
      <c r="BE192" s="187">
        <f>IF(N192="základní",J192,0)</f>
        <v>0</v>
      </c>
      <c r="BF192" s="187">
        <f>IF(N192="snížená",J192,0)</f>
        <v>0</v>
      </c>
      <c r="BG192" s="187">
        <f>IF(N192="zákl. přenesená",J192,0)</f>
        <v>0</v>
      </c>
      <c r="BH192" s="187">
        <f>IF(N192="sníž. přenesená",J192,0)</f>
        <v>0</v>
      </c>
      <c r="BI192" s="187">
        <f>IF(N192="nulová",J192,0)</f>
        <v>0</v>
      </c>
      <c r="BJ192" s="19" t="s">
        <v>80</v>
      </c>
      <c r="BK192" s="187">
        <f>ROUND(I192*H192,2)</f>
        <v>0</v>
      </c>
      <c r="BL192" s="19" t="s">
        <v>255</v>
      </c>
      <c r="BM192" s="186" t="s">
        <v>1535</v>
      </c>
    </row>
    <row r="193" spans="1:65" s="2" customFormat="1" ht="11.25">
      <c r="A193" s="36"/>
      <c r="B193" s="37"/>
      <c r="C193" s="38"/>
      <c r="D193" s="188" t="s">
        <v>141</v>
      </c>
      <c r="E193" s="38"/>
      <c r="F193" s="189" t="s">
        <v>1536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141</v>
      </c>
      <c r="AU193" s="19" t="s">
        <v>82</v>
      </c>
    </row>
    <row r="194" spans="1:65" s="2" customFormat="1" ht="16.5" customHeight="1">
      <c r="A194" s="36"/>
      <c r="B194" s="37"/>
      <c r="C194" s="237" t="s">
        <v>670</v>
      </c>
      <c r="D194" s="237" t="s">
        <v>282</v>
      </c>
      <c r="E194" s="238" t="s">
        <v>1537</v>
      </c>
      <c r="F194" s="239" t="s">
        <v>1538</v>
      </c>
      <c r="G194" s="240" t="s">
        <v>574</v>
      </c>
      <c r="H194" s="241">
        <v>1</v>
      </c>
      <c r="I194" s="242"/>
      <c r="J194" s="243">
        <f>ROUND(I194*H194,2)</f>
        <v>0</v>
      </c>
      <c r="K194" s="239" t="s">
        <v>138</v>
      </c>
      <c r="L194" s="244"/>
      <c r="M194" s="245" t="s">
        <v>19</v>
      </c>
      <c r="N194" s="246" t="s">
        <v>43</v>
      </c>
      <c r="O194" s="66"/>
      <c r="P194" s="184">
        <f>O194*H194</f>
        <v>0</v>
      </c>
      <c r="Q194" s="184">
        <v>1.6000000000000001E-4</v>
      </c>
      <c r="R194" s="184">
        <f>Q194*H194</f>
        <v>1.6000000000000001E-4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359</v>
      </c>
      <c r="AT194" s="186" t="s">
        <v>282</v>
      </c>
      <c r="AU194" s="186" t="s">
        <v>82</v>
      </c>
      <c r="AY194" s="19" t="s">
        <v>132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80</v>
      </c>
      <c r="BK194" s="187">
        <f>ROUND(I194*H194,2)</f>
        <v>0</v>
      </c>
      <c r="BL194" s="19" t="s">
        <v>255</v>
      </c>
      <c r="BM194" s="186" t="s">
        <v>1539</v>
      </c>
    </row>
    <row r="195" spans="1:65" s="2" customFormat="1" ht="16.5" customHeight="1">
      <c r="A195" s="36"/>
      <c r="B195" s="37"/>
      <c r="C195" s="175" t="s">
        <v>682</v>
      </c>
      <c r="D195" s="175" t="s">
        <v>134</v>
      </c>
      <c r="E195" s="176" t="s">
        <v>1540</v>
      </c>
      <c r="F195" s="177" t="s">
        <v>1541</v>
      </c>
      <c r="G195" s="178" t="s">
        <v>574</v>
      </c>
      <c r="H195" s="179">
        <v>1</v>
      </c>
      <c r="I195" s="180"/>
      <c r="J195" s="181">
        <f>ROUND(I195*H195,2)</f>
        <v>0</v>
      </c>
      <c r="K195" s="177" t="s">
        <v>138</v>
      </c>
      <c r="L195" s="41"/>
      <c r="M195" s="182" t="s">
        <v>19</v>
      </c>
      <c r="N195" s="183" t="s">
        <v>43</v>
      </c>
      <c r="O195" s="66"/>
      <c r="P195" s="184">
        <f>O195*H195</f>
        <v>0</v>
      </c>
      <c r="Q195" s="184">
        <v>0</v>
      </c>
      <c r="R195" s="184">
        <f>Q195*H195</f>
        <v>0</v>
      </c>
      <c r="S195" s="184">
        <v>0</v>
      </c>
      <c r="T195" s="185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6" t="s">
        <v>255</v>
      </c>
      <c r="AT195" s="186" t="s">
        <v>134</v>
      </c>
      <c r="AU195" s="186" t="s">
        <v>82</v>
      </c>
      <c r="AY195" s="19" t="s">
        <v>132</v>
      </c>
      <c r="BE195" s="187">
        <f>IF(N195="základní",J195,0)</f>
        <v>0</v>
      </c>
      <c r="BF195" s="187">
        <f>IF(N195="snížená",J195,0)</f>
        <v>0</v>
      </c>
      <c r="BG195" s="187">
        <f>IF(N195="zákl. přenesená",J195,0)</f>
        <v>0</v>
      </c>
      <c r="BH195" s="187">
        <f>IF(N195="sníž. přenesená",J195,0)</f>
        <v>0</v>
      </c>
      <c r="BI195" s="187">
        <f>IF(N195="nulová",J195,0)</f>
        <v>0</v>
      </c>
      <c r="BJ195" s="19" t="s">
        <v>80</v>
      </c>
      <c r="BK195" s="187">
        <f>ROUND(I195*H195,2)</f>
        <v>0</v>
      </c>
      <c r="BL195" s="19" t="s">
        <v>255</v>
      </c>
      <c r="BM195" s="186" t="s">
        <v>1542</v>
      </c>
    </row>
    <row r="196" spans="1:65" s="2" customFormat="1" ht="11.25">
      <c r="A196" s="36"/>
      <c r="B196" s="37"/>
      <c r="C196" s="38"/>
      <c r="D196" s="188" t="s">
        <v>141</v>
      </c>
      <c r="E196" s="38"/>
      <c r="F196" s="189" t="s">
        <v>1543</v>
      </c>
      <c r="G196" s="38"/>
      <c r="H196" s="38"/>
      <c r="I196" s="190"/>
      <c r="J196" s="38"/>
      <c r="K196" s="38"/>
      <c r="L196" s="41"/>
      <c r="M196" s="191"/>
      <c r="N196" s="192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141</v>
      </c>
      <c r="AU196" s="19" t="s">
        <v>82</v>
      </c>
    </row>
    <row r="197" spans="1:65" s="2" customFormat="1" ht="16.5" customHeight="1">
      <c r="A197" s="36"/>
      <c r="B197" s="37"/>
      <c r="C197" s="237" t="s">
        <v>692</v>
      </c>
      <c r="D197" s="237" t="s">
        <v>282</v>
      </c>
      <c r="E197" s="238" t="s">
        <v>1544</v>
      </c>
      <c r="F197" s="239" t="s">
        <v>1545</v>
      </c>
      <c r="G197" s="240" t="s">
        <v>574</v>
      </c>
      <c r="H197" s="241">
        <v>1</v>
      </c>
      <c r="I197" s="242"/>
      <c r="J197" s="243">
        <f>ROUND(I197*H197,2)</f>
        <v>0</v>
      </c>
      <c r="K197" s="239" t="s">
        <v>138</v>
      </c>
      <c r="L197" s="244"/>
      <c r="M197" s="245" t="s">
        <v>19</v>
      </c>
      <c r="N197" s="246" t="s">
        <v>43</v>
      </c>
      <c r="O197" s="66"/>
      <c r="P197" s="184">
        <f>O197*H197</f>
        <v>0</v>
      </c>
      <c r="Q197" s="184">
        <v>1.6000000000000001E-4</v>
      </c>
      <c r="R197" s="184">
        <f>Q197*H197</f>
        <v>1.6000000000000001E-4</v>
      </c>
      <c r="S197" s="184">
        <v>0</v>
      </c>
      <c r="T197" s="185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6" t="s">
        <v>359</v>
      </c>
      <c r="AT197" s="186" t="s">
        <v>282</v>
      </c>
      <c r="AU197" s="186" t="s">
        <v>82</v>
      </c>
      <c r="AY197" s="19" t="s">
        <v>132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19" t="s">
        <v>80</v>
      </c>
      <c r="BK197" s="187">
        <f>ROUND(I197*H197,2)</f>
        <v>0</v>
      </c>
      <c r="BL197" s="19" t="s">
        <v>255</v>
      </c>
      <c r="BM197" s="186" t="s">
        <v>1546</v>
      </c>
    </row>
    <row r="198" spans="1:65" s="2" customFormat="1" ht="16.5" customHeight="1">
      <c r="A198" s="36"/>
      <c r="B198" s="37"/>
      <c r="C198" s="175" t="s">
        <v>697</v>
      </c>
      <c r="D198" s="175" t="s">
        <v>134</v>
      </c>
      <c r="E198" s="176" t="s">
        <v>1547</v>
      </c>
      <c r="F198" s="177" t="s">
        <v>1548</v>
      </c>
      <c r="G198" s="178" t="s">
        <v>574</v>
      </c>
      <c r="H198" s="179">
        <v>1</v>
      </c>
      <c r="I198" s="180"/>
      <c r="J198" s="181">
        <f>ROUND(I198*H198,2)</f>
        <v>0</v>
      </c>
      <c r="K198" s="177" t="s">
        <v>138</v>
      </c>
      <c r="L198" s="41"/>
      <c r="M198" s="182" t="s">
        <v>19</v>
      </c>
      <c r="N198" s="183" t="s">
        <v>43</v>
      </c>
      <c r="O198" s="66"/>
      <c r="P198" s="184">
        <f>O198*H198</f>
        <v>0</v>
      </c>
      <c r="Q198" s="184">
        <v>0</v>
      </c>
      <c r="R198" s="184">
        <f>Q198*H198</f>
        <v>0</v>
      </c>
      <c r="S198" s="184">
        <v>0</v>
      </c>
      <c r="T198" s="185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6" t="s">
        <v>255</v>
      </c>
      <c r="AT198" s="186" t="s">
        <v>134</v>
      </c>
      <c r="AU198" s="186" t="s">
        <v>82</v>
      </c>
      <c r="AY198" s="19" t="s">
        <v>132</v>
      </c>
      <c r="BE198" s="187">
        <f>IF(N198="základní",J198,0)</f>
        <v>0</v>
      </c>
      <c r="BF198" s="187">
        <f>IF(N198="snížená",J198,0)</f>
        <v>0</v>
      </c>
      <c r="BG198" s="187">
        <f>IF(N198="zákl. přenesená",J198,0)</f>
        <v>0</v>
      </c>
      <c r="BH198" s="187">
        <f>IF(N198="sníž. přenesená",J198,0)</f>
        <v>0</v>
      </c>
      <c r="BI198" s="187">
        <f>IF(N198="nulová",J198,0)</f>
        <v>0</v>
      </c>
      <c r="BJ198" s="19" t="s">
        <v>80</v>
      </c>
      <c r="BK198" s="187">
        <f>ROUND(I198*H198,2)</f>
        <v>0</v>
      </c>
      <c r="BL198" s="19" t="s">
        <v>255</v>
      </c>
      <c r="BM198" s="186" t="s">
        <v>1549</v>
      </c>
    </row>
    <row r="199" spans="1:65" s="2" customFormat="1" ht="11.25">
      <c r="A199" s="36"/>
      <c r="B199" s="37"/>
      <c r="C199" s="38"/>
      <c r="D199" s="188" t="s">
        <v>141</v>
      </c>
      <c r="E199" s="38"/>
      <c r="F199" s="189" t="s">
        <v>1550</v>
      </c>
      <c r="G199" s="38"/>
      <c r="H199" s="38"/>
      <c r="I199" s="190"/>
      <c r="J199" s="38"/>
      <c r="K199" s="38"/>
      <c r="L199" s="41"/>
      <c r="M199" s="191"/>
      <c r="N199" s="192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141</v>
      </c>
      <c r="AU199" s="19" t="s">
        <v>82</v>
      </c>
    </row>
    <row r="200" spans="1:65" s="2" customFormat="1" ht="16.5" customHeight="1">
      <c r="A200" s="36"/>
      <c r="B200" s="37"/>
      <c r="C200" s="237" t="s">
        <v>705</v>
      </c>
      <c r="D200" s="237" t="s">
        <v>282</v>
      </c>
      <c r="E200" s="238" t="s">
        <v>1551</v>
      </c>
      <c r="F200" s="239" t="s">
        <v>1552</v>
      </c>
      <c r="G200" s="240" t="s">
        <v>574</v>
      </c>
      <c r="H200" s="241">
        <v>1</v>
      </c>
      <c r="I200" s="242"/>
      <c r="J200" s="243">
        <f>ROUND(I200*H200,2)</f>
        <v>0</v>
      </c>
      <c r="K200" s="239" t="s">
        <v>138</v>
      </c>
      <c r="L200" s="244"/>
      <c r="M200" s="245" t="s">
        <v>19</v>
      </c>
      <c r="N200" s="246" t="s">
        <v>43</v>
      </c>
      <c r="O200" s="66"/>
      <c r="P200" s="184">
        <f>O200*H200</f>
        <v>0</v>
      </c>
      <c r="Q200" s="184">
        <v>1.6000000000000001E-4</v>
      </c>
      <c r="R200" s="184">
        <f>Q200*H200</f>
        <v>1.6000000000000001E-4</v>
      </c>
      <c r="S200" s="184">
        <v>0</v>
      </c>
      <c r="T200" s="185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6" t="s">
        <v>359</v>
      </c>
      <c r="AT200" s="186" t="s">
        <v>282</v>
      </c>
      <c r="AU200" s="186" t="s">
        <v>82</v>
      </c>
      <c r="AY200" s="19" t="s">
        <v>132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19" t="s">
        <v>80</v>
      </c>
      <c r="BK200" s="187">
        <f>ROUND(I200*H200,2)</f>
        <v>0</v>
      </c>
      <c r="BL200" s="19" t="s">
        <v>255</v>
      </c>
      <c r="BM200" s="186" t="s">
        <v>1553</v>
      </c>
    </row>
    <row r="201" spans="1:65" s="12" customFormat="1" ht="25.9" customHeight="1">
      <c r="B201" s="159"/>
      <c r="C201" s="160"/>
      <c r="D201" s="161" t="s">
        <v>71</v>
      </c>
      <c r="E201" s="162" t="s">
        <v>282</v>
      </c>
      <c r="F201" s="162" t="s">
        <v>1554</v>
      </c>
      <c r="G201" s="160"/>
      <c r="H201" s="160"/>
      <c r="I201" s="163"/>
      <c r="J201" s="164">
        <f>BK201</f>
        <v>0</v>
      </c>
      <c r="K201" s="160"/>
      <c r="L201" s="165"/>
      <c r="M201" s="166"/>
      <c r="N201" s="167"/>
      <c r="O201" s="167"/>
      <c r="P201" s="168">
        <f>P202+P206</f>
        <v>0</v>
      </c>
      <c r="Q201" s="167"/>
      <c r="R201" s="168">
        <f>R202+R206</f>
        <v>2.7200000000000002E-3</v>
      </c>
      <c r="S201" s="167"/>
      <c r="T201" s="169">
        <f>T202+T206</f>
        <v>0</v>
      </c>
      <c r="AR201" s="170" t="s">
        <v>156</v>
      </c>
      <c r="AT201" s="171" t="s">
        <v>71</v>
      </c>
      <c r="AU201" s="171" t="s">
        <v>72</v>
      </c>
      <c r="AY201" s="170" t="s">
        <v>132</v>
      </c>
      <c r="BK201" s="172">
        <f>BK202+BK206</f>
        <v>0</v>
      </c>
    </row>
    <row r="202" spans="1:65" s="12" customFormat="1" ht="22.9" customHeight="1">
      <c r="B202" s="159"/>
      <c r="C202" s="160"/>
      <c r="D202" s="161" t="s">
        <v>71</v>
      </c>
      <c r="E202" s="173" t="s">
        <v>1555</v>
      </c>
      <c r="F202" s="173" t="s">
        <v>1556</v>
      </c>
      <c r="G202" s="160"/>
      <c r="H202" s="160"/>
      <c r="I202" s="163"/>
      <c r="J202" s="174">
        <f>BK202</f>
        <v>0</v>
      </c>
      <c r="K202" s="160"/>
      <c r="L202" s="165"/>
      <c r="M202" s="166"/>
      <c r="N202" s="167"/>
      <c r="O202" s="167"/>
      <c r="P202" s="168">
        <f>SUM(P203:P205)</f>
        <v>0</v>
      </c>
      <c r="Q202" s="167"/>
      <c r="R202" s="168">
        <f>SUM(R203:R205)</f>
        <v>2.64E-3</v>
      </c>
      <c r="S202" s="167"/>
      <c r="T202" s="169">
        <f>SUM(T203:T205)</f>
        <v>0</v>
      </c>
      <c r="AR202" s="170" t="s">
        <v>156</v>
      </c>
      <c r="AT202" s="171" t="s">
        <v>71</v>
      </c>
      <c r="AU202" s="171" t="s">
        <v>80</v>
      </c>
      <c r="AY202" s="170" t="s">
        <v>132</v>
      </c>
      <c r="BK202" s="172">
        <f>SUM(BK203:BK205)</f>
        <v>0</v>
      </c>
    </row>
    <row r="203" spans="1:65" s="2" customFormat="1" ht="16.5" customHeight="1">
      <c r="A203" s="36"/>
      <c r="B203" s="37"/>
      <c r="C203" s="175" t="s">
        <v>711</v>
      </c>
      <c r="D203" s="175" t="s">
        <v>134</v>
      </c>
      <c r="E203" s="176" t="s">
        <v>1557</v>
      </c>
      <c r="F203" s="177" t="s">
        <v>1558</v>
      </c>
      <c r="G203" s="178" t="s">
        <v>574</v>
      </c>
      <c r="H203" s="179">
        <v>8</v>
      </c>
      <c r="I203" s="180"/>
      <c r="J203" s="181">
        <f>ROUND(I203*H203,2)</f>
        <v>0</v>
      </c>
      <c r="K203" s="177" t="s">
        <v>138</v>
      </c>
      <c r="L203" s="41"/>
      <c r="M203" s="182" t="s">
        <v>19</v>
      </c>
      <c r="N203" s="183" t="s">
        <v>43</v>
      </c>
      <c r="O203" s="66"/>
      <c r="P203" s="184">
        <f>O203*H203</f>
        <v>0</v>
      </c>
      <c r="Q203" s="184">
        <v>0</v>
      </c>
      <c r="R203" s="184">
        <f>Q203*H203</f>
        <v>0</v>
      </c>
      <c r="S203" s="184">
        <v>0</v>
      </c>
      <c r="T203" s="185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6" t="s">
        <v>629</v>
      </c>
      <c r="AT203" s="186" t="s">
        <v>134</v>
      </c>
      <c r="AU203" s="186" t="s">
        <v>82</v>
      </c>
      <c r="AY203" s="19" t="s">
        <v>132</v>
      </c>
      <c r="BE203" s="187">
        <f>IF(N203="základní",J203,0)</f>
        <v>0</v>
      </c>
      <c r="BF203" s="187">
        <f>IF(N203="snížená",J203,0)</f>
        <v>0</v>
      </c>
      <c r="BG203" s="187">
        <f>IF(N203="zákl. přenesená",J203,0)</f>
        <v>0</v>
      </c>
      <c r="BH203" s="187">
        <f>IF(N203="sníž. přenesená",J203,0)</f>
        <v>0</v>
      </c>
      <c r="BI203" s="187">
        <f>IF(N203="nulová",J203,0)</f>
        <v>0</v>
      </c>
      <c r="BJ203" s="19" t="s">
        <v>80</v>
      </c>
      <c r="BK203" s="187">
        <f>ROUND(I203*H203,2)</f>
        <v>0</v>
      </c>
      <c r="BL203" s="19" t="s">
        <v>629</v>
      </c>
      <c r="BM203" s="186" t="s">
        <v>1559</v>
      </c>
    </row>
    <row r="204" spans="1:65" s="2" customFormat="1" ht="11.25">
      <c r="A204" s="36"/>
      <c r="B204" s="37"/>
      <c r="C204" s="38"/>
      <c r="D204" s="188" t="s">
        <v>141</v>
      </c>
      <c r="E204" s="38"/>
      <c r="F204" s="189" t="s">
        <v>1560</v>
      </c>
      <c r="G204" s="38"/>
      <c r="H204" s="38"/>
      <c r="I204" s="190"/>
      <c r="J204" s="38"/>
      <c r="K204" s="38"/>
      <c r="L204" s="41"/>
      <c r="M204" s="191"/>
      <c r="N204" s="192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141</v>
      </c>
      <c r="AU204" s="19" t="s">
        <v>82</v>
      </c>
    </row>
    <row r="205" spans="1:65" s="2" customFormat="1" ht="16.5" customHeight="1">
      <c r="A205" s="36"/>
      <c r="B205" s="37"/>
      <c r="C205" s="237" t="s">
        <v>716</v>
      </c>
      <c r="D205" s="237" t="s">
        <v>282</v>
      </c>
      <c r="E205" s="238" t="s">
        <v>1561</v>
      </c>
      <c r="F205" s="239" t="s">
        <v>1562</v>
      </c>
      <c r="G205" s="240" t="s">
        <v>574</v>
      </c>
      <c r="H205" s="241">
        <v>8</v>
      </c>
      <c r="I205" s="242"/>
      <c r="J205" s="243">
        <f>ROUND(I205*H205,2)</f>
        <v>0</v>
      </c>
      <c r="K205" s="239" t="s">
        <v>138</v>
      </c>
      <c r="L205" s="244"/>
      <c r="M205" s="245" t="s">
        <v>19</v>
      </c>
      <c r="N205" s="246" t="s">
        <v>43</v>
      </c>
      <c r="O205" s="66"/>
      <c r="P205" s="184">
        <f>O205*H205</f>
        <v>0</v>
      </c>
      <c r="Q205" s="184">
        <v>3.3E-4</v>
      </c>
      <c r="R205" s="184">
        <f>Q205*H205</f>
        <v>2.64E-3</v>
      </c>
      <c r="S205" s="184">
        <v>0</v>
      </c>
      <c r="T205" s="185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6" t="s">
        <v>1563</v>
      </c>
      <c r="AT205" s="186" t="s">
        <v>282</v>
      </c>
      <c r="AU205" s="186" t="s">
        <v>82</v>
      </c>
      <c r="AY205" s="19" t="s">
        <v>132</v>
      </c>
      <c r="BE205" s="187">
        <f>IF(N205="základní",J205,0)</f>
        <v>0</v>
      </c>
      <c r="BF205" s="187">
        <f>IF(N205="snížená",J205,0)</f>
        <v>0</v>
      </c>
      <c r="BG205" s="187">
        <f>IF(N205="zákl. přenesená",J205,0)</f>
        <v>0</v>
      </c>
      <c r="BH205" s="187">
        <f>IF(N205="sníž. přenesená",J205,0)</f>
        <v>0</v>
      </c>
      <c r="BI205" s="187">
        <f>IF(N205="nulová",J205,0)</f>
        <v>0</v>
      </c>
      <c r="BJ205" s="19" t="s">
        <v>80</v>
      </c>
      <c r="BK205" s="187">
        <f>ROUND(I205*H205,2)</f>
        <v>0</v>
      </c>
      <c r="BL205" s="19" t="s">
        <v>629</v>
      </c>
      <c r="BM205" s="186" t="s">
        <v>1564</v>
      </c>
    </row>
    <row r="206" spans="1:65" s="12" customFormat="1" ht="22.9" customHeight="1">
      <c r="B206" s="159"/>
      <c r="C206" s="160"/>
      <c r="D206" s="161" t="s">
        <v>71</v>
      </c>
      <c r="E206" s="173" t="s">
        <v>1565</v>
      </c>
      <c r="F206" s="173" t="s">
        <v>1566</v>
      </c>
      <c r="G206" s="160"/>
      <c r="H206" s="160"/>
      <c r="I206" s="163"/>
      <c r="J206" s="174">
        <f>BK206</f>
        <v>0</v>
      </c>
      <c r="K206" s="160"/>
      <c r="L206" s="165"/>
      <c r="M206" s="166"/>
      <c r="N206" s="167"/>
      <c r="O206" s="167"/>
      <c r="P206" s="168">
        <f>SUM(P207:P229)</f>
        <v>0</v>
      </c>
      <c r="Q206" s="167"/>
      <c r="R206" s="168">
        <f>SUM(R207:R229)</f>
        <v>8.0000000000000007E-5</v>
      </c>
      <c r="S206" s="167"/>
      <c r="T206" s="169">
        <f>SUM(T207:T229)</f>
        <v>0</v>
      </c>
      <c r="AR206" s="170" t="s">
        <v>156</v>
      </c>
      <c r="AT206" s="171" t="s">
        <v>71</v>
      </c>
      <c r="AU206" s="171" t="s">
        <v>80</v>
      </c>
      <c r="AY206" s="170" t="s">
        <v>132</v>
      </c>
      <c r="BK206" s="172">
        <f>SUM(BK207:BK229)</f>
        <v>0</v>
      </c>
    </row>
    <row r="207" spans="1:65" s="2" customFormat="1" ht="16.5" customHeight="1">
      <c r="A207" s="36"/>
      <c r="B207" s="37"/>
      <c r="C207" s="175" t="s">
        <v>723</v>
      </c>
      <c r="D207" s="175" t="s">
        <v>134</v>
      </c>
      <c r="E207" s="176" t="s">
        <v>1567</v>
      </c>
      <c r="F207" s="177" t="s">
        <v>1568</v>
      </c>
      <c r="G207" s="178" t="s">
        <v>1354</v>
      </c>
      <c r="H207" s="179">
        <v>1</v>
      </c>
      <c r="I207" s="180"/>
      <c r="J207" s="181">
        <f>ROUND(I207*H207,2)</f>
        <v>0</v>
      </c>
      <c r="K207" s="177" t="s">
        <v>138</v>
      </c>
      <c r="L207" s="41"/>
      <c r="M207" s="182" t="s">
        <v>19</v>
      </c>
      <c r="N207" s="183" t="s">
        <v>43</v>
      </c>
      <c r="O207" s="66"/>
      <c r="P207" s="184">
        <f>O207*H207</f>
        <v>0</v>
      </c>
      <c r="Q207" s="184">
        <v>0</v>
      </c>
      <c r="R207" s="184">
        <f>Q207*H207</f>
        <v>0</v>
      </c>
      <c r="S207" s="184">
        <v>0</v>
      </c>
      <c r="T207" s="185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6" t="s">
        <v>629</v>
      </c>
      <c r="AT207" s="186" t="s">
        <v>134</v>
      </c>
      <c r="AU207" s="186" t="s">
        <v>82</v>
      </c>
      <c r="AY207" s="19" t="s">
        <v>132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19" t="s">
        <v>80</v>
      </c>
      <c r="BK207" s="187">
        <f>ROUND(I207*H207,2)</f>
        <v>0</v>
      </c>
      <c r="BL207" s="19" t="s">
        <v>629</v>
      </c>
      <c r="BM207" s="186" t="s">
        <v>1569</v>
      </c>
    </row>
    <row r="208" spans="1:65" s="2" customFormat="1" ht="11.25">
      <c r="A208" s="36"/>
      <c r="B208" s="37"/>
      <c r="C208" s="38"/>
      <c r="D208" s="188" t="s">
        <v>141</v>
      </c>
      <c r="E208" s="38"/>
      <c r="F208" s="189" t="s">
        <v>1570</v>
      </c>
      <c r="G208" s="38"/>
      <c r="H208" s="38"/>
      <c r="I208" s="190"/>
      <c r="J208" s="38"/>
      <c r="K208" s="38"/>
      <c r="L208" s="41"/>
      <c r="M208" s="191"/>
      <c r="N208" s="192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141</v>
      </c>
      <c r="AU208" s="19" t="s">
        <v>82</v>
      </c>
    </row>
    <row r="209" spans="1:65" s="2" customFormat="1" ht="16.5" customHeight="1">
      <c r="A209" s="36"/>
      <c r="B209" s="37"/>
      <c r="C209" s="175" t="s">
        <v>733</v>
      </c>
      <c r="D209" s="175" t="s">
        <v>134</v>
      </c>
      <c r="E209" s="176" t="s">
        <v>1571</v>
      </c>
      <c r="F209" s="177" t="s">
        <v>1572</v>
      </c>
      <c r="G209" s="178" t="s">
        <v>159</v>
      </c>
      <c r="H209" s="179">
        <v>50</v>
      </c>
      <c r="I209" s="180"/>
      <c r="J209" s="181">
        <f>ROUND(I209*H209,2)</f>
        <v>0</v>
      </c>
      <c r="K209" s="177" t="s">
        <v>138</v>
      </c>
      <c r="L209" s="41"/>
      <c r="M209" s="182" t="s">
        <v>19</v>
      </c>
      <c r="N209" s="183" t="s">
        <v>43</v>
      </c>
      <c r="O209" s="66"/>
      <c r="P209" s="184">
        <f>O209*H209</f>
        <v>0</v>
      </c>
      <c r="Q209" s="184">
        <v>0</v>
      </c>
      <c r="R209" s="184">
        <f>Q209*H209</f>
        <v>0</v>
      </c>
      <c r="S209" s="184">
        <v>0</v>
      </c>
      <c r="T209" s="185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6" t="s">
        <v>629</v>
      </c>
      <c r="AT209" s="186" t="s">
        <v>134</v>
      </c>
      <c r="AU209" s="186" t="s">
        <v>82</v>
      </c>
      <c r="AY209" s="19" t="s">
        <v>132</v>
      </c>
      <c r="BE209" s="187">
        <f>IF(N209="základní",J209,0)</f>
        <v>0</v>
      </c>
      <c r="BF209" s="187">
        <f>IF(N209="snížená",J209,0)</f>
        <v>0</v>
      </c>
      <c r="BG209" s="187">
        <f>IF(N209="zákl. přenesená",J209,0)</f>
        <v>0</v>
      </c>
      <c r="BH209" s="187">
        <f>IF(N209="sníž. přenesená",J209,0)</f>
        <v>0</v>
      </c>
      <c r="BI209" s="187">
        <f>IF(N209="nulová",J209,0)</f>
        <v>0</v>
      </c>
      <c r="BJ209" s="19" t="s">
        <v>80</v>
      </c>
      <c r="BK209" s="187">
        <f>ROUND(I209*H209,2)</f>
        <v>0</v>
      </c>
      <c r="BL209" s="19" t="s">
        <v>629</v>
      </c>
      <c r="BM209" s="186" t="s">
        <v>1573</v>
      </c>
    </row>
    <row r="210" spans="1:65" s="2" customFormat="1" ht="11.25">
      <c r="A210" s="36"/>
      <c r="B210" s="37"/>
      <c r="C210" s="38"/>
      <c r="D210" s="188" t="s">
        <v>141</v>
      </c>
      <c r="E210" s="38"/>
      <c r="F210" s="189" t="s">
        <v>1574</v>
      </c>
      <c r="G210" s="38"/>
      <c r="H210" s="38"/>
      <c r="I210" s="190"/>
      <c r="J210" s="38"/>
      <c r="K210" s="38"/>
      <c r="L210" s="41"/>
      <c r="M210" s="191"/>
      <c r="N210" s="192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141</v>
      </c>
      <c r="AU210" s="19" t="s">
        <v>82</v>
      </c>
    </row>
    <row r="211" spans="1:65" s="2" customFormat="1" ht="16.5" customHeight="1">
      <c r="A211" s="36"/>
      <c r="B211" s="37"/>
      <c r="C211" s="175" t="s">
        <v>738</v>
      </c>
      <c r="D211" s="175" t="s">
        <v>134</v>
      </c>
      <c r="E211" s="176" t="s">
        <v>1575</v>
      </c>
      <c r="F211" s="177" t="s">
        <v>1576</v>
      </c>
      <c r="G211" s="178" t="s">
        <v>159</v>
      </c>
      <c r="H211" s="179">
        <v>50</v>
      </c>
      <c r="I211" s="180"/>
      <c r="J211" s="181">
        <f>ROUND(I211*H211,2)</f>
        <v>0</v>
      </c>
      <c r="K211" s="177" t="s">
        <v>138</v>
      </c>
      <c r="L211" s="41"/>
      <c r="M211" s="182" t="s">
        <v>19</v>
      </c>
      <c r="N211" s="183" t="s">
        <v>43</v>
      </c>
      <c r="O211" s="66"/>
      <c r="P211" s="184">
        <f>O211*H211</f>
        <v>0</v>
      </c>
      <c r="Q211" s="184">
        <v>0</v>
      </c>
      <c r="R211" s="184">
        <f>Q211*H211</f>
        <v>0</v>
      </c>
      <c r="S211" s="184">
        <v>0</v>
      </c>
      <c r="T211" s="185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6" t="s">
        <v>629</v>
      </c>
      <c r="AT211" s="186" t="s">
        <v>134</v>
      </c>
      <c r="AU211" s="186" t="s">
        <v>82</v>
      </c>
      <c r="AY211" s="19" t="s">
        <v>132</v>
      </c>
      <c r="BE211" s="187">
        <f>IF(N211="základní",J211,0)</f>
        <v>0</v>
      </c>
      <c r="BF211" s="187">
        <f>IF(N211="snížená",J211,0)</f>
        <v>0</v>
      </c>
      <c r="BG211" s="187">
        <f>IF(N211="zákl. přenesená",J211,0)</f>
        <v>0</v>
      </c>
      <c r="BH211" s="187">
        <f>IF(N211="sníž. přenesená",J211,0)</f>
        <v>0</v>
      </c>
      <c r="BI211" s="187">
        <f>IF(N211="nulová",J211,0)</f>
        <v>0</v>
      </c>
      <c r="BJ211" s="19" t="s">
        <v>80</v>
      </c>
      <c r="BK211" s="187">
        <f>ROUND(I211*H211,2)</f>
        <v>0</v>
      </c>
      <c r="BL211" s="19" t="s">
        <v>629</v>
      </c>
      <c r="BM211" s="186" t="s">
        <v>1577</v>
      </c>
    </row>
    <row r="212" spans="1:65" s="2" customFormat="1" ht="11.25">
      <c r="A212" s="36"/>
      <c r="B212" s="37"/>
      <c r="C212" s="38"/>
      <c r="D212" s="188" t="s">
        <v>141</v>
      </c>
      <c r="E212" s="38"/>
      <c r="F212" s="189" t="s">
        <v>1578</v>
      </c>
      <c r="G212" s="38"/>
      <c r="H212" s="38"/>
      <c r="I212" s="190"/>
      <c r="J212" s="38"/>
      <c r="K212" s="38"/>
      <c r="L212" s="41"/>
      <c r="M212" s="191"/>
      <c r="N212" s="192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141</v>
      </c>
      <c r="AU212" s="19" t="s">
        <v>82</v>
      </c>
    </row>
    <row r="213" spans="1:65" s="2" customFormat="1" ht="16.5" customHeight="1">
      <c r="A213" s="36"/>
      <c r="B213" s="37"/>
      <c r="C213" s="175" t="s">
        <v>748</v>
      </c>
      <c r="D213" s="175" t="s">
        <v>134</v>
      </c>
      <c r="E213" s="176" t="s">
        <v>1579</v>
      </c>
      <c r="F213" s="177" t="s">
        <v>1580</v>
      </c>
      <c r="G213" s="178" t="s">
        <v>574</v>
      </c>
      <c r="H213" s="179">
        <v>50</v>
      </c>
      <c r="I213" s="180"/>
      <c r="J213" s="181">
        <f>ROUND(I213*H213,2)</f>
        <v>0</v>
      </c>
      <c r="K213" s="177" t="s">
        <v>138</v>
      </c>
      <c r="L213" s="41"/>
      <c r="M213" s="182" t="s">
        <v>19</v>
      </c>
      <c r="N213" s="183" t="s">
        <v>43</v>
      </c>
      <c r="O213" s="66"/>
      <c r="P213" s="184">
        <f>O213*H213</f>
        <v>0</v>
      </c>
      <c r="Q213" s="184">
        <v>0</v>
      </c>
      <c r="R213" s="184">
        <f>Q213*H213</f>
        <v>0</v>
      </c>
      <c r="S213" s="184">
        <v>0</v>
      </c>
      <c r="T213" s="185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6" t="s">
        <v>629</v>
      </c>
      <c r="AT213" s="186" t="s">
        <v>134</v>
      </c>
      <c r="AU213" s="186" t="s">
        <v>82</v>
      </c>
      <c r="AY213" s="19" t="s">
        <v>132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19" t="s">
        <v>80</v>
      </c>
      <c r="BK213" s="187">
        <f>ROUND(I213*H213,2)</f>
        <v>0</v>
      </c>
      <c r="BL213" s="19" t="s">
        <v>629</v>
      </c>
      <c r="BM213" s="186" t="s">
        <v>1581</v>
      </c>
    </row>
    <row r="214" spans="1:65" s="2" customFormat="1" ht="11.25">
      <c r="A214" s="36"/>
      <c r="B214" s="37"/>
      <c r="C214" s="38"/>
      <c r="D214" s="188" t="s">
        <v>141</v>
      </c>
      <c r="E214" s="38"/>
      <c r="F214" s="189" t="s">
        <v>1582</v>
      </c>
      <c r="G214" s="38"/>
      <c r="H214" s="38"/>
      <c r="I214" s="190"/>
      <c r="J214" s="38"/>
      <c r="K214" s="38"/>
      <c r="L214" s="41"/>
      <c r="M214" s="191"/>
      <c r="N214" s="192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141</v>
      </c>
      <c r="AU214" s="19" t="s">
        <v>82</v>
      </c>
    </row>
    <row r="215" spans="1:65" s="2" customFormat="1" ht="16.5" customHeight="1">
      <c r="A215" s="36"/>
      <c r="B215" s="37"/>
      <c r="C215" s="237" t="s">
        <v>763</v>
      </c>
      <c r="D215" s="237" t="s">
        <v>282</v>
      </c>
      <c r="E215" s="238" t="s">
        <v>1583</v>
      </c>
      <c r="F215" s="239" t="s">
        <v>1584</v>
      </c>
      <c r="G215" s="240" t="s">
        <v>1585</v>
      </c>
      <c r="H215" s="241">
        <v>0.05</v>
      </c>
      <c r="I215" s="242"/>
      <c r="J215" s="243">
        <f>ROUND(I215*H215,2)</f>
        <v>0</v>
      </c>
      <c r="K215" s="239" t="s">
        <v>138</v>
      </c>
      <c r="L215" s="244"/>
      <c r="M215" s="245" t="s">
        <v>19</v>
      </c>
      <c r="N215" s="246" t="s">
        <v>43</v>
      </c>
      <c r="O215" s="66"/>
      <c r="P215" s="184">
        <f>O215*H215</f>
        <v>0</v>
      </c>
      <c r="Q215" s="184">
        <v>1.6000000000000001E-3</v>
      </c>
      <c r="R215" s="184">
        <f>Q215*H215</f>
        <v>8.0000000000000007E-5</v>
      </c>
      <c r="S215" s="184">
        <v>0</v>
      </c>
      <c r="T215" s="185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6" t="s">
        <v>1563</v>
      </c>
      <c r="AT215" s="186" t="s">
        <v>282</v>
      </c>
      <c r="AU215" s="186" t="s">
        <v>82</v>
      </c>
      <c r="AY215" s="19" t="s">
        <v>132</v>
      </c>
      <c r="BE215" s="187">
        <f>IF(N215="základní",J215,0)</f>
        <v>0</v>
      </c>
      <c r="BF215" s="187">
        <f>IF(N215="snížená",J215,0)</f>
        <v>0</v>
      </c>
      <c r="BG215" s="187">
        <f>IF(N215="zákl. přenesená",J215,0)</f>
        <v>0</v>
      </c>
      <c r="BH215" s="187">
        <f>IF(N215="sníž. přenesená",J215,0)</f>
        <v>0</v>
      </c>
      <c r="BI215" s="187">
        <f>IF(N215="nulová",J215,0)</f>
        <v>0</v>
      </c>
      <c r="BJ215" s="19" t="s">
        <v>80</v>
      </c>
      <c r="BK215" s="187">
        <f>ROUND(I215*H215,2)</f>
        <v>0</v>
      </c>
      <c r="BL215" s="19" t="s">
        <v>629</v>
      </c>
      <c r="BM215" s="186" t="s">
        <v>1586</v>
      </c>
    </row>
    <row r="216" spans="1:65" s="2" customFormat="1" ht="16.5" customHeight="1">
      <c r="A216" s="36"/>
      <c r="B216" s="37"/>
      <c r="C216" s="175" t="s">
        <v>768</v>
      </c>
      <c r="D216" s="175" t="s">
        <v>134</v>
      </c>
      <c r="E216" s="176" t="s">
        <v>1587</v>
      </c>
      <c r="F216" s="177" t="s">
        <v>1588</v>
      </c>
      <c r="G216" s="178" t="s">
        <v>1354</v>
      </c>
      <c r="H216" s="179">
        <v>1</v>
      </c>
      <c r="I216" s="180"/>
      <c r="J216" s="181">
        <f>ROUND(I216*H216,2)</f>
        <v>0</v>
      </c>
      <c r="K216" s="177" t="s">
        <v>138</v>
      </c>
      <c r="L216" s="41"/>
      <c r="M216" s="182" t="s">
        <v>19</v>
      </c>
      <c r="N216" s="183" t="s">
        <v>43</v>
      </c>
      <c r="O216" s="66"/>
      <c r="P216" s="184">
        <f>O216*H216</f>
        <v>0</v>
      </c>
      <c r="Q216" s="184">
        <v>0</v>
      </c>
      <c r="R216" s="184">
        <f>Q216*H216</f>
        <v>0</v>
      </c>
      <c r="S216" s="184">
        <v>0</v>
      </c>
      <c r="T216" s="185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6" t="s">
        <v>629</v>
      </c>
      <c r="AT216" s="186" t="s">
        <v>134</v>
      </c>
      <c r="AU216" s="186" t="s">
        <v>82</v>
      </c>
      <c r="AY216" s="19" t="s">
        <v>132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19" t="s">
        <v>80</v>
      </c>
      <c r="BK216" s="187">
        <f>ROUND(I216*H216,2)</f>
        <v>0</v>
      </c>
      <c r="BL216" s="19" t="s">
        <v>629</v>
      </c>
      <c r="BM216" s="186" t="s">
        <v>1589</v>
      </c>
    </row>
    <row r="217" spans="1:65" s="2" customFormat="1" ht="11.25">
      <c r="A217" s="36"/>
      <c r="B217" s="37"/>
      <c r="C217" s="38"/>
      <c r="D217" s="188" t="s">
        <v>141</v>
      </c>
      <c r="E217" s="38"/>
      <c r="F217" s="189" t="s">
        <v>1590</v>
      </c>
      <c r="G217" s="38"/>
      <c r="H217" s="38"/>
      <c r="I217" s="190"/>
      <c r="J217" s="38"/>
      <c r="K217" s="38"/>
      <c r="L217" s="41"/>
      <c r="M217" s="191"/>
      <c r="N217" s="192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141</v>
      </c>
      <c r="AU217" s="19" t="s">
        <v>82</v>
      </c>
    </row>
    <row r="218" spans="1:65" s="2" customFormat="1" ht="16.5" customHeight="1">
      <c r="A218" s="36"/>
      <c r="B218" s="37"/>
      <c r="C218" s="175" t="s">
        <v>778</v>
      </c>
      <c r="D218" s="175" t="s">
        <v>134</v>
      </c>
      <c r="E218" s="176" t="s">
        <v>1591</v>
      </c>
      <c r="F218" s="177" t="s">
        <v>1592</v>
      </c>
      <c r="G218" s="178" t="s">
        <v>1354</v>
      </c>
      <c r="H218" s="179">
        <v>1</v>
      </c>
      <c r="I218" s="180"/>
      <c r="J218" s="181">
        <f>ROUND(I218*H218,2)</f>
        <v>0</v>
      </c>
      <c r="K218" s="177" t="s">
        <v>138</v>
      </c>
      <c r="L218" s="41"/>
      <c r="M218" s="182" t="s">
        <v>19</v>
      </c>
      <c r="N218" s="183" t="s">
        <v>43</v>
      </c>
      <c r="O218" s="66"/>
      <c r="P218" s="184">
        <f>O218*H218</f>
        <v>0</v>
      </c>
      <c r="Q218" s="184">
        <v>0</v>
      </c>
      <c r="R218" s="184">
        <f>Q218*H218</f>
        <v>0</v>
      </c>
      <c r="S218" s="184">
        <v>0</v>
      </c>
      <c r="T218" s="185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6" t="s">
        <v>629</v>
      </c>
      <c r="AT218" s="186" t="s">
        <v>134</v>
      </c>
      <c r="AU218" s="186" t="s">
        <v>82</v>
      </c>
      <c r="AY218" s="19" t="s">
        <v>132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19" t="s">
        <v>80</v>
      </c>
      <c r="BK218" s="187">
        <f>ROUND(I218*H218,2)</f>
        <v>0</v>
      </c>
      <c r="BL218" s="19" t="s">
        <v>629</v>
      </c>
      <c r="BM218" s="186" t="s">
        <v>1593</v>
      </c>
    </row>
    <row r="219" spans="1:65" s="2" customFormat="1" ht="11.25">
      <c r="A219" s="36"/>
      <c r="B219" s="37"/>
      <c r="C219" s="38"/>
      <c r="D219" s="188" t="s">
        <v>141</v>
      </c>
      <c r="E219" s="38"/>
      <c r="F219" s="189" t="s">
        <v>1594</v>
      </c>
      <c r="G219" s="38"/>
      <c r="H219" s="38"/>
      <c r="I219" s="190"/>
      <c r="J219" s="38"/>
      <c r="K219" s="38"/>
      <c r="L219" s="41"/>
      <c r="M219" s="191"/>
      <c r="N219" s="192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141</v>
      </c>
      <c r="AU219" s="19" t="s">
        <v>82</v>
      </c>
    </row>
    <row r="220" spans="1:65" s="2" customFormat="1" ht="16.5" customHeight="1">
      <c r="A220" s="36"/>
      <c r="B220" s="37"/>
      <c r="C220" s="175" t="s">
        <v>783</v>
      </c>
      <c r="D220" s="175" t="s">
        <v>134</v>
      </c>
      <c r="E220" s="176" t="s">
        <v>1595</v>
      </c>
      <c r="F220" s="177" t="s">
        <v>1596</v>
      </c>
      <c r="G220" s="178" t="s">
        <v>1354</v>
      </c>
      <c r="H220" s="179">
        <v>1</v>
      </c>
      <c r="I220" s="180"/>
      <c r="J220" s="181">
        <f>ROUND(I220*H220,2)</f>
        <v>0</v>
      </c>
      <c r="K220" s="177" t="s">
        <v>138</v>
      </c>
      <c r="L220" s="41"/>
      <c r="M220" s="182" t="s">
        <v>19</v>
      </c>
      <c r="N220" s="183" t="s">
        <v>43</v>
      </c>
      <c r="O220" s="66"/>
      <c r="P220" s="184">
        <f>O220*H220</f>
        <v>0</v>
      </c>
      <c r="Q220" s="184">
        <v>0</v>
      </c>
      <c r="R220" s="184">
        <f>Q220*H220</f>
        <v>0</v>
      </c>
      <c r="S220" s="184">
        <v>0</v>
      </c>
      <c r="T220" s="185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6" t="s">
        <v>629</v>
      </c>
      <c r="AT220" s="186" t="s">
        <v>134</v>
      </c>
      <c r="AU220" s="186" t="s">
        <v>82</v>
      </c>
      <c r="AY220" s="19" t="s">
        <v>132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19" t="s">
        <v>80</v>
      </c>
      <c r="BK220" s="187">
        <f>ROUND(I220*H220,2)</f>
        <v>0</v>
      </c>
      <c r="BL220" s="19" t="s">
        <v>629</v>
      </c>
      <c r="BM220" s="186" t="s">
        <v>1597</v>
      </c>
    </row>
    <row r="221" spans="1:65" s="2" customFormat="1" ht="11.25">
      <c r="A221" s="36"/>
      <c r="B221" s="37"/>
      <c r="C221" s="38"/>
      <c r="D221" s="188" t="s">
        <v>141</v>
      </c>
      <c r="E221" s="38"/>
      <c r="F221" s="189" t="s">
        <v>1598</v>
      </c>
      <c r="G221" s="38"/>
      <c r="H221" s="38"/>
      <c r="I221" s="190"/>
      <c r="J221" s="38"/>
      <c r="K221" s="38"/>
      <c r="L221" s="41"/>
      <c r="M221" s="191"/>
      <c r="N221" s="192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141</v>
      </c>
      <c r="AU221" s="19" t="s">
        <v>82</v>
      </c>
    </row>
    <row r="222" spans="1:65" s="2" customFormat="1" ht="16.5" customHeight="1">
      <c r="A222" s="36"/>
      <c r="B222" s="37"/>
      <c r="C222" s="175" t="s">
        <v>790</v>
      </c>
      <c r="D222" s="175" t="s">
        <v>134</v>
      </c>
      <c r="E222" s="176" t="s">
        <v>1599</v>
      </c>
      <c r="F222" s="177" t="s">
        <v>1600</v>
      </c>
      <c r="G222" s="178" t="s">
        <v>574</v>
      </c>
      <c r="H222" s="179">
        <v>1</v>
      </c>
      <c r="I222" s="180"/>
      <c r="J222" s="181">
        <f>ROUND(I222*H222,2)</f>
        <v>0</v>
      </c>
      <c r="K222" s="177" t="s">
        <v>138</v>
      </c>
      <c r="L222" s="41"/>
      <c r="M222" s="182" t="s">
        <v>19</v>
      </c>
      <c r="N222" s="183" t="s">
        <v>43</v>
      </c>
      <c r="O222" s="66"/>
      <c r="P222" s="184">
        <f>O222*H222</f>
        <v>0</v>
      </c>
      <c r="Q222" s="184">
        <v>0</v>
      </c>
      <c r="R222" s="184">
        <f>Q222*H222</f>
        <v>0</v>
      </c>
      <c r="S222" s="184">
        <v>0</v>
      </c>
      <c r="T222" s="185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6" t="s">
        <v>629</v>
      </c>
      <c r="AT222" s="186" t="s">
        <v>134</v>
      </c>
      <c r="AU222" s="186" t="s">
        <v>82</v>
      </c>
      <c r="AY222" s="19" t="s">
        <v>132</v>
      </c>
      <c r="BE222" s="187">
        <f>IF(N222="základní",J222,0)</f>
        <v>0</v>
      </c>
      <c r="BF222" s="187">
        <f>IF(N222="snížená",J222,0)</f>
        <v>0</v>
      </c>
      <c r="BG222" s="187">
        <f>IF(N222="zákl. přenesená",J222,0)</f>
        <v>0</v>
      </c>
      <c r="BH222" s="187">
        <f>IF(N222="sníž. přenesená",J222,0)</f>
        <v>0</v>
      </c>
      <c r="BI222" s="187">
        <f>IF(N222="nulová",J222,0)</f>
        <v>0</v>
      </c>
      <c r="BJ222" s="19" t="s">
        <v>80</v>
      </c>
      <c r="BK222" s="187">
        <f>ROUND(I222*H222,2)</f>
        <v>0</v>
      </c>
      <c r="BL222" s="19" t="s">
        <v>629</v>
      </c>
      <c r="BM222" s="186" t="s">
        <v>1601</v>
      </c>
    </row>
    <row r="223" spans="1:65" s="2" customFormat="1" ht="11.25">
      <c r="A223" s="36"/>
      <c r="B223" s="37"/>
      <c r="C223" s="38"/>
      <c r="D223" s="188" t="s">
        <v>141</v>
      </c>
      <c r="E223" s="38"/>
      <c r="F223" s="189" t="s">
        <v>1602</v>
      </c>
      <c r="G223" s="38"/>
      <c r="H223" s="38"/>
      <c r="I223" s="190"/>
      <c r="J223" s="38"/>
      <c r="K223" s="38"/>
      <c r="L223" s="41"/>
      <c r="M223" s="191"/>
      <c r="N223" s="192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141</v>
      </c>
      <c r="AU223" s="19" t="s">
        <v>82</v>
      </c>
    </row>
    <row r="224" spans="1:65" s="2" customFormat="1" ht="16.5" customHeight="1">
      <c r="A224" s="36"/>
      <c r="B224" s="37"/>
      <c r="C224" s="175" t="s">
        <v>795</v>
      </c>
      <c r="D224" s="175" t="s">
        <v>134</v>
      </c>
      <c r="E224" s="176" t="s">
        <v>1603</v>
      </c>
      <c r="F224" s="177" t="s">
        <v>1604</v>
      </c>
      <c r="G224" s="178" t="s">
        <v>1605</v>
      </c>
      <c r="H224" s="179">
        <v>6</v>
      </c>
      <c r="I224" s="180"/>
      <c r="J224" s="181">
        <f>ROUND(I224*H224,2)</f>
        <v>0</v>
      </c>
      <c r="K224" s="177" t="s">
        <v>138</v>
      </c>
      <c r="L224" s="41"/>
      <c r="M224" s="182" t="s">
        <v>19</v>
      </c>
      <c r="N224" s="183" t="s">
        <v>43</v>
      </c>
      <c r="O224" s="66"/>
      <c r="P224" s="184">
        <f>O224*H224</f>
        <v>0</v>
      </c>
      <c r="Q224" s="184">
        <v>0</v>
      </c>
      <c r="R224" s="184">
        <f>Q224*H224</f>
        <v>0</v>
      </c>
      <c r="S224" s="184">
        <v>0</v>
      </c>
      <c r="T224" s="185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6" t="s">
        <v>629</v>
      </c>
      <c r="AT224" s="186" t="s">
        <v>134</v>
      </c>
      <c r="AU224" s="186" t="s">
        <v>82</v>
      </c>
      <c r="AY224" s="19" t="s">
        <v>132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19" t="s">
        <v>80</v>
      </c>
      <c r="BK224" s="187">
        <f>ROUND(I224*H224,2)</f>
        <v>0</v>
      </c>
      <c r="BL224" s="19" t="s">
        <v>629</v>
      </c>
      <c r="BM224" s="186" t="s">
        <v>1606</v>
      </c>
    </row>
    <row r="225" spans="1:65" s="2" customFormat="1" ht="11.25">
      <c r="A225" s="36"/>
      <c r="B225" s="37"/>
      <c r="C225" s="38"/>
      <c r="D225" s="188" t="s">
        <v>141</v>
      </c>
      <c r="E225" s="38"/>
      <c r="F225" s="189" t="s">
        <v>1607</v>
      </c>
      <c r="G225" s="38"/>
      <c r="H225" s="38"/>
      <c r="I225" s="190"/>
      <c r="J225" s="38"/>
      <c r="K225" s="38"/>
      <c r="L225" s="41"/>
      <c r="M225" s="191"/>
      <c r="N225" s="192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141</v>
      </c>
      <c r="AU225" s="19" t="s">
        <v>82</v>
      </c>
    </row>
    <row r="226" spans="1:65" s="2" customFormat="1" ht="16.5" customHeight="1">
      <c r="A226" s="36"/>
      <c r="B226" s="37"/>
      <c r="C226" s="175" t="s">
        <v>800</v>
      </c>
      <c r="D226" s="175" t="s">
        <v>134</v>
      </c>
      <c r="E226" s="176" t="s">
        <v>1608</v>
      </c>
      <c r="F226" s="177" t="s">
        <v>1609</v>
      </c>
      <c r="G226" s="178" t="s">
        <v>574</v>
      </c>
      <c r="H226" s="179">
        <v>1</v>
      </c>
      <c r="I226" s="180"/>
      <c r="J226" s="181">
        <f>ROUND(I226*H226,2)</f>
        <v>0</v>
      </c>
      <c r="K226" s="177" t="s">
        <v>138</v>
      </c>
      <c r="L226" s="41"/>
      <c r="M226" s="182" t="s">
        <v>19</v>
      </c>
      <c r="N226" s="183" t="s">
        <v>43</v>
      </c>
      <c r="O226" s="66"/>
      <c r="P226" s="184">
        <f>O226*H226</f>
        <v>0</v>
      </c>
      <c r="Q226" s="184">
        <v>0</v>
      </c>
      <c r="R226" s="184">
        <f>Q226*H226</f>
        <v>0</v>
      </c>
      <c r="S226" s="184">
        <v>0</v>
      </c>
      <c r="T226" s="185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6" t="s">
        <v>629</v>
      </c>
      <c r="AT226" s="186" t="s">
        <v>134</v>
      </c>
      <c r="AU226" s="186" t="s">
        <v>82</v>
      </c>
      <c r="AY226" s="19" t="s">
        <v>132</v>
      </c>
      <c r="BE226" s="187">
        <f>IF(N226="základní",J226,0)</f>
        <v>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19" t="s">
        <v>80</v>
      </c>
      <c r="BK226" s="187">
        <f>ROUND(I226*H226,2)</f>
        <v>0</v>
      </c>
      <c r="BL226" s="19" t="s">
        <v>629</v>
      </c>
      <c r="BM226" s="186" t="s">
        <v>1610</v>
      </c>
    </row>
    <row r="227" spans="1:65" s="2" customFormat="1" ht="11.25">
      <c r="A227" s="36"/>
      <c r="B227" s="37"/>
      <c r="C227" s="38"/>
      <c r="D227" s="188" t="s">
        <v>141</v>
      </c>
      <c r="E227" s="38"/>
      <c r="F227" s="189" t="s">
        <v>1611</v>
      </c>
      <c r="G227" s="38"/>
      <c r="H227" s="38"/>
      <c r="I227" s="190"/>
      <c r="J227" s="38"/>
      <c r="K227" s="38"/>
      <c r="L227" s="41"/>
      <c r="M227" s="191"/>
      <c r="N227" s="192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141</v>
      </c>
      <c r="AU227" s="19" t="s">
        <v>82</v>
      </c>
    </row>
    <row r="228" spans="1:65" s="2" customFormat="1" ht="16.5" customHeight="1">
      <c r="A228" s="36"/>
      <c r="B228" s="37"/>
      <c r="C228" s="175" t="s">
        <v>805</v>
      </c>
      <c r="D228" s="175" t="s">
        <v>134</v>
      </c>
      <c r="E228" s="176" t="s">
        <v>1612</v>
      </c>
      <c r="F228" s="177" t="s">
        <v>1613</v>
      </c>
      <c r="G228" s="178" t="s">
        <v>574</v>
      </c>
      <c r="H228" s="179">
        <v>1</v>
      </c>
      <c r="I228" s="180"/>
      <c r="J228" s="181">
        <f>ROUND(I228*H228,2)</f>
        <v>0</v>
      </c>
      <c r="K228" s="177" t="s">
        <v>138</v>
      </c>
      <c r="L228" s="41"/>
      <c r="M228" s="182" t="s">
        <v>19</v>
      </c>
      <c r="N228" s="183" t="s">
        <v>43</v>
      </c>
      <c r="O228" s="66"/>
      <c r="P228" s="184">
        <f>O228*H228</f>
        <v>0</v>
      </c>
      <c r="Q228" s="184">
        <v>0</v>
      </c>
      <c r="R228" s="184">
        <f>Q228*H228</f>
        <v>0</v>
      </c>
      <c r="S228" s="184">
        <v>0</v>
      </c>
      <c r="T228" s="185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6" t="s">
        <v>629</v>
      </c>
      <c r="AT228" s="186" t="s">
        <v>134</v>
      </c>
      <c r="AU228" s="186" t="s">
        <v>82</v>
      </c>
      <c r="AY228" s="19" t="s">
        <v>132</v>
      </c>
      <c r="BE228" s="187">
        <f>IF(N228="základní",J228,0)</f>
        <v>0</v>
      </c>
      <c r="BF228" s="187">
        <f>IF(N228="snížená",J228,0)</f>
        <v>0</v>
      </c>
      <c r="BG228" s="187">
        <f>IF(N228="zákl. přenesená",J228,0)</f>
        <v>0</v>
      </c>
      <c r="BH228" s="187">
        <f>IF(N228="sníž. přenesená",J228,0)</f>
        <v>0</v>
      </c>
      <c r="BI228" s="187">
        <f>IF(N228="nulová",J228,0)</f>
        <v>0</v>
      </c>
      <c r="BJ228" s="19" t="s">
        <v>80</v>
      </c>
      <c r="BK228" s="187">
        <f>ROUND(I228*H228,2)</f>
        <v>0</v>
      </c>
      <c r="BL228" s="19" t="s">
        <v>629</v>
      </c>
      <c r="BM228" s="186" t="s">
        <v>1614</v>
      </c>
    </row>
    <row r="229" spans="1:65" s="2" customFormat="1" ht="11.25">
      <c r="A229" s="36"/>
      <c r="B229" s="37"/>
      <c r="C229" s="38"/>
      <c r="D229" s="188" t="s">
        <v>141</v>
      </c>
      <c r="E229" s="38"/>
      <c r="F229" s="189" t="s">
        <v>1615</v>
      </c>
      <c r="G229" s="38"/>
      <c r="H229" s="38"/>
      <c r="I229" s="190"/>
      <c r="J229" s="38"/>
      <c r="K229" s="38"/>
      <c r="L229" s="41"/>
      <c r="M229" s="248"/>
      <c r="N229" s="249"/>
      <c r="O229" s="250"/>
      <c r="P229" s="250"/>
      <c r="Q229" s="250"/>
      <c r="R229" s="250"/>
      <c r="S229" s="250"/>
      <c r="T229" s="251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141</v>
      </c>
      <c r="AU229" s="19" t="s">
        <v>82</v>
      </c>
    </row>
    <row r="230" spans="1:65" s="2" customFormat="1" ht="6.95" customHeight="1">
      <c r="A230" s="36"/>
      <c r="B230" s="49"/>
      <c r="C230" s="50"/>
      <c r="D230" s="50"/>
      <c r="E230" s="50"/>
      <c r="F230" s="50"/>
      <c r="G230" s="50"/>
      <c r="H230" s="50"/>
      <c r="I230" s="50"/>
      <c r="J230" s="50"/>
      <c r="K230" s="50"/>
      <c r="L230" s="41"/>
      <c r="M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</row>
  </sheetData>
  <sheetProtection algorithmName="SHA-512" hashValue="XPtydu4kGB1o84sPQfDdfGV6Hhk0ActOmwZHLVd5Thl7kPdG2iWOfWVnGVfXftjiDdgj5YmaMwyknazRo/xt8w==" saltValue="xvIaQKji6ZXi9J9YDnrnu0GOYZ8LHtfRDGVkPbpmZUqYXNf/e+eGzFXK6Q6TtDmoDTYrRoY85T7yPJzNaaOt+Q==" spinCount="100000" sheet="1" objects="1" scenarios="1" formatColumns="0" formatRows="0" autoFilter="0"/>
  <autoFilter ref="C84:K229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1" r:id="rId2" xr:uid="{00000000-0004-0000-0200-000001000000}"/>
    <hyperlink ref="F94" r:id="rId3" xr:uid="{00000000-0004-0000-0200-000002000000}"/>
    <hyperlink ref="F99" r:id="rId4" xr:uid="{00000000-0004-0000-0200-000003000000}"/>
    <hyperlink ref="F103" r:id="rId5" xr:uid="{00000000-0004-0000-0200-000004000000}"/>
    <hyperlink ref="F106" r:id="rId6" xr:uid="{00000000-0004-0000-0200-000005000000}"/>
    <hyperlink ref="F108" r:id="rId7" xr:uid="{00000000-0004-0000-0200-000006000000}"/>
    <hyperlink ref="F111" r:id="rId8" xr:uid="{00000000-0004-0000-0200-000007000000}"/>
    <hyperlink ref="F114" r:id="rId9" xr:uid="{00000000-0004-0000-0200-000008000000}"/>
    <hyperlink ref="F116" r:id="rId10" xr:uid="{00000000-0004-0000-0200-000009000000}"/>
    <hyperlink ref="F120" r:id="rId11" xr:uid="{00000000-0004-0000-0200-00000A000000}"/>
    <hyperlink ref="F123" r:id="rId12" xr:uid="{00000000-0004-0000-0200-00000B000000}"/>
    <hyperlink ref="F126" r:id="rId13" xr:uid="{00000000-0004-0000-0200-00000C000000}"/>
    <hyperlink ref="F129" r:id="rId14" xr:uid="{00000000-0004-0000-0200-00000D000000}"/>
    <hyperlink ref="F131" r:id="rId15" xr:uid="{00000000-0004-0000-0200-00000E000000}"/>
    <hyperlink ref="F134" r:id="rId16" xr:uid="{00000000-0004-0000-0200-00000F000000}"/>
    <hyperlink ref="F137" r:id="rId17" xr:uid="{00000000-0004-0000-0200-000010000000}"/>
    <hyperlink ref="F141" r:id="rId18" xr:uid="{00000000-0004-0000-0200-000011000000}"/>
    <hyperlink ref="F144" r:id="rId19" xr:uid="{00000000-0004-0000-0200-000012000000}"/>
    <hyperlink ref="F147" r:id="rId20" xr:uid="{00000000-0004-0000-0200-000013000000}"/>
    <hyperlink ref="F150" r:id="rId21" xr:uid="{00000000-0004-0000-0200-000014000000}"/>
    <hyperlink ref="F153" r:id="rId22" xr:uid="{00000000-0004-0000-0200-000015000000}"/>
    <hyperlink ref="F156" r:id="rId23" xr:uid="{00000000-0004-0000-0200-000016000000}"/>
    <hyperlink ref="F159" r:id="rId24" xr:uid="{00000000-0004-0000-0200-000017000000}"/>
    <hyperlink ref="F162" r:id="rId25" xr:uid="{00000000-0004-0000-0200-000018000000}"/>
    <hyperlink ref="F165" r:id="rId26" xr:uid="{00000000-0004-0000-0200-000019000000}"/>
    <hyperlink ref="F168" r:id="rId27" xr:uid="{00000000-0004-0000-0200-00001A000000}"/>
    <hyperlink ref="F171" r:id="rId28" xr:uid="{00000000-0004-0000-0200-00001B000000}"/>
    <hyperlink ref="F174" r:id="rId29" xr:uid="{00000000-0004-0000-0200-00001C000000}"/>
    <hyperlink ref="F177" r:id="rId30" xr:uid="{00000000-0004-0000-0200-00001D000000}"/>
    <hyperlink ref="F179" r:id="rId31" xr:uid="{00000000-0004-0000-0200-00001E000000}"/>
    <hyperlink ref="F181" r:id="rId32" xr:uid="{00000000-0004-0000-0200-00001F000000}"/>
    <hyperlink ref="F184" r:id="rId33" xr:uid="{00000000-0004-0000-0200-000020000000}"/>
    <hyperlink ref="F187" r:id="rId34" xr:uid="{00000000-0004-0000-0200-000021000000}"/>
    <hyperlink ref="F190" r:id="rId35" xr:uid="{00000000-0004-0000-0200-000022000000}"/>
    <hyperlink ref="F193" r:id="rId36" xr:uid="{00000000-0004-0000-0200-000023000000}"/>
    <hyperlink ref="F196" r:id="rId37" xr:uid="{00000000-0004-0000-0200-000024000000}"/>
    <hyperlink ref="F199" r:id="rId38" xr:uid="{00000000-0004-0000-0200-000025000000}"/>
    <hyperlink ref="F204" r:id="rId39" xr:uid="{00000000-0004-0000-0200-000026000000}"/>
    <hyperlink ref="F208" r:id="rId40" xr:uid="{00000000-0004-0000-0200-000027000000}"/>
    <hyperlink ref="F210" r:id="rId41" xr:uid="{00000000-0004-0000-0200-000028000000}"/>
    <hyperlink ref="F212" r:id="rId42" xr:uid="{00000000-0004-0000-0200-000029000000}"/>
    <hyperlink ref="F214" r:id="rId43" xr:uid="{00000000-0004-0000-0200-00002A000000}"/>
    <hyperlink ref="F217" r:id="rId44" xr:uid="{00000000-0004-0000-0200-00002B000000}"/>
    <hyperlink ref="F219" r:id="rId45" xr:uid="{00000000-0004-0000-0200-00002C000000}"/>
    <hyperlink ref="F221" r:id="rId46" xr:uid="{00000000-0004-0000-0200-00002D000000}"/>
    <hyperlink ref="F223" r:id="rId47" xr:uid="{00000000-0004-0000-0200-00002E000000}"/>
    <hyperlink ref="F225" r:id="rId48" xr:uid="{00000000-0004-0000-0200-00002F000000}"/>
    <hyperlink ref="F227" r:id="rId49" xr:uid="{00000000-0004-0000-0200-000030000000}"/>
    <hyperlink ref="F229" r:id="rId50" xr:uid="{00000000-0004-0000-0200-00003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7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AT2" s="19" t="s">
        <v>88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5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3" t="str">
        <f>'Rekapitulace stavby'!K6</f>
        <v>Dětský bazén - Sportovní a rekreační areál Brumov - Bylnice</v>
      </c>
      <c r="F7" s="374"/>
      <c r="G7" s="374"/>
      <c r="H7" s="374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5" t="s">
        <v>1616</v>
      </c>
      <c r="F9" s="376"/>
      <c r="G9" s="376"/>
      <c r="H9" s="376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26</v>
      </c>
      <c r="F15" s="36"/>
      <c r="G15" s="36"/>
      <c r="H15" s="36"/>
      <c r="I15" s="107" t="s">
        <v>27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7" t="str">
        <f>'Rekapitulace stavby'!E14</f>
        <v>Vyplň údaj</v>
      </c>
      <c r="F18" s="378"/>
      <c r="G18" s="378"/>
      <c r="H18" s="378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31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32</v>
      </c>
      <c r="F21" s="36"/>
      <c r="G21" s="36"/>
      <c r="H21" s="36"/>
      <c r="I21" s="107" t="s">
        <v>27</v>
      </c>
      <c r="J21" s="109" t="s">
        <v>33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22</v>
      </c>
      <c r="F24" s="36"/>
      <c r="G24" s="36"/>
      <c r="H24" s="36"/>
      <c r="I24" s="107" t="s">
        <v>27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9" t="s">
        <v>19</v>
      </c>
      <c r="F27" s="379"/>
      <c r="G27" s="379"/>
      <c r="H27" s="37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ROUND(J86,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42</v>
      </c>
      <c r="E33" s="107" t="s">
        <v>43</v>
      </c>
      <c r="F33" s="119">
        <f>ROUND((SUM(BE86:BE269)),  2)</f>
        <v>0</v>
      </c>
      <c r="G33" s="36"/>
      <c r="H33" s="36"/>
      <c r="I33" s="120">
        <v>0.21</v>
      </c>
      <c r="J33" s="119">
        <f>ROUND(((SUM(BE86:BE269))*I33),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44</v>
      </c>
      <c r="F34" s="119">
        <f>ROUND((SUM(BF86:BF269)),  2)</f>
        <v>0</v>
      </c>
      <c r="G34" s="36"/>
      <c r="H34" s="36"/>
      <c r="I34" s="120">
        <v>0.15</v>
      </c>
      <c r="J34" s="119">
        <f>ROUND(((SUM(BF86:BF269))*I34),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45</v>
      </c>
      <c r="F35" s="119">
        <f>ROUND((SUM(BG86:BG269)),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46</v>
      </c>
      <c r="F36" s="119">
        <f>ROUND((SUM(BH86:BH269)),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47</v>
      </c>
      <c r="F37" s="119">
        <f>ROUND((SUM(BI86:BI269)),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95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0" t="str">
        <f>E7</f>
        <v>Dětský bazén - Sportovní a rekreační areál Brumov - Bylnice</v>
      </c>
      <c r="F48" s="381"/>
      <c r="G48" s="381"/>
      <c r="H48" s="381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3" t="str">
        <f>E9</f>
        <v>SO03 - Technologie a zdravotechnické instalace</v>
      </c>
      <c r="F50" s="382"/>
      <c r="G50" s="382"/>
      <c r="H50" s="38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Městský úřad Brumov-Bylnice</v>
      </c>
      <c r="G54" s="38"/>
      <c r="H54" s="38"/>
      <c r="I54" s="31" t="s">
        <v>30</v>
      </c>
      <c r="J54" s="34" t="str">
        <f>E21</f>
        <v>Michal Pospíšil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96</v>
      </c>
      <c r="D57" s="133"/>
      <c r="E57" s="133"/>
      <c r="F57" s="133"/>
      <c r="G57" s="133"/>
      <c r="H57" s="133"/>
      <c r="I57" s="133"/>
      <c r="J57" s="134" t="s">
        <v>97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J86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98</v>
      </c>
    </row>
    <row r="60" spans="1:47" s="9" customFormat="1" ht="24.95" customHeight="1">
      <c r="B60" s="136"/>
      <c r="C60" s="137"/>
      <c r="D60" s="138" t="s">
        <v>99</v>
      </c>
      <c r="E60" s="139"/>
      <c r="F60" s="139"/>
      <c r="G60" s="139"/>
      <c r="H60" s="139"/>
      <c r="I60" s="139"/>
      <c r="J60" s="140">
        <f>J87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103</v>
      </c>
      <c r="E61" s="145"/>
      <c r="F61" s="145"/>
      <c r="G61" s="145"/>
      <c r="H61" s="145"/>
      <c r="I61" s="145"/>
      <c r="J61" s="146">
        <f>J88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1617</v>
      </c>
      <c r="E62" s="145"/>
      <c r="F62" s="145"/>
      <c r="G62" s="145"/>
      <c r="H62" s="145"/>
      <c r="I62" s="145"/>
      <c r="J62" s="146">
        <f>J101</f>
        <v>0</v>
      </c>
      <c r="K62" s="143"/>
      <c r="L62" s="147"/>
    </row>
    <row r="63" spans="1:47" s="9" customFormat="1" ht="24.95" customHeight="1">
      <c r="B63" s="136"/>
      <c r="C63" s="137"/>
      <c r="D63" s="138" t="s">
        <v>108</v>
      </c>
      <c r="E63" s="139"/>
      <c r="F63" s="139"/>
      <c r="G63" s="139"/>
      <c r="H63" s="139"/>
      <c r="I63" s="139"/>
      <c r="J63" s="140">
        <f>J248</f>
        <v>0</v>
      </c>
      <c r="K63" s="137"/>
      <c r="L63" s="141"/>
    </row>
    <row r="64" spans="1:47" s="10" customFormat="1" ht="19.899999999999999" customHeight="1">
      <c r="B64" s="142"/>
      <c r="C64" s="143"/>
      <c r="D64" s="144" t="s">
        <v>112</v>
      </c>
      <c r="E64" s="145"/>
      <c r="F64" s="145"/>
      <c r="G64" s="145"/>
      <c r="H64" s="145"/>
      <c r="I64" s="145"/>
      <c r="J64" s="146">
        <f>J249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1618</v>
      </c>
      <c r="E65" s="145"/>
      <c r="F65" s="145"/>
      <c r="G65" s="145"/>
      <c r="H65" s="145"/>
      <c r="I65" s="145"/>
      <c r="J65" s="146">
        <f>J256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1619</v>
      </c>
      <c r="E66" s="145"/>
      <c r="F66" s="145"/>
      <c r="G66" s="145"/>
      <c r="H66" s="145"/>
      <c r="I66" s="145"/>
      <c r="J66" s="146">
        <f>J265</f>
        <v>0</v>
      </c>
      <c r="K66" s="143"/>
      <c r="L66" s="147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5" t="s">
        <v>117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80" t="str">
        <f>E7</f>
        <v>Dětský bazén - Sportovní a rekreační areál Brumov - Bylnice</v>
      </c>
      <c r="F76" s="381"/>
      <c r="G76" s="381"/>
      <c r="H76" s="381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93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33" t="str">
        <f>E9</f>
        <v>SO03 - Technologie a zdravotechnické instalace</v>
      </c>
      <c r="F78" s="382"/>
      <c r="G78" s="382"/>
      <c r="H78" s="382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21</v>
      </c>
      <c r="D80" s="38"/>
      <c r="E80" s="38"/>
      <c r="F80" s="29" t="str">
        <f>F12</f>
        <v xml:space="preserve"> </v>
      </c>
      <c r="G80" s="38"/>
      <c r="H80" s="38"/>
      <c r="I80" s="31" t="s">
        <v>23</v>
      </c>
      <c r="J80" s="61">
        <f>IF(J12="","",J12)</f>
        <v>0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24</v>
      </c>
      <c r="D82" s="38"/>
      <c r="E82" s="38"/>
      <c r="F82" s="29" t="str">
        <f>E15</f>
        <v>Městský úřad Brumov-Bylnice</v>
      </c>
      <c r="G82" s="38"/>
      <c r="H82" s="38"/>
      <c r="I82" s="31" t="s">
        <v>30</v>
      </c>
      <c r="J82" s="34" t="str">
        <f>E21</f>
        <v>Michal Pospíšil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2" customHeight="1">
      <c r="A83" s="36"/>
      <c r="B83" s="37"/>
      <c r="C83" s="31" t="s">
        <v>28</v>
      </c>
      <c r="D83" s="38"/>
      <c r="E83" s="38"/>
      <c r="F83" s="29" t="str">
        <f>IF(E18="","",E18)</f>
        <v>Vyplň údaj</v>
      </c>
      <c r="G83" s="38"/>
      <c r="H83" s="38"/>
      <c r="I83" s="31" t="s">
        <v>35</v>
      </c>
      <c r="J83" s="34" t="str">
        <f>E24</f>
        <v xml:space="preserve"> </v>
      </c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0.3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11" customFormat="1" ht="29.25" customHeight="1">
      <c r="A85" s="148"/>
      <c r="B85" s="149"/>
      <c r="C85" s="150" t="s">
        <v>118</v>
      </c>
      <c r="D85" s="151" t="s">
        <v>57</v>
      </c>
      <c r="E85" s="151" t="s">
        <v>53</v>
      </c>
      <c r="F85" s="151" t="s">
        <v>54</v>
      </c>
      <c r="G85" s="151" t="s">
        <v>119</v>
      </c>
      <c r="H85" s="151" t="s">
        <v>120</v>
      </c>
      <c r="I85" s="151" t="s">
        <v>121</v>
      </c>
      <c r="J85" s="151" t="s">
        <v>97</v>
      </c>
      <c r="K85" s="152" t="s">
        <v>122</v>
      </c>
      <c r="L85" s="153"/>
      <c r="M85" s="70" t="s">
        <v>19</v>
      </c>
      <c r="N85" s="71" t="s">
        <v>42</v>
      </c>
      <c r="O85" s="71" t="s">
        <v>123</v>
      </c>
      <c r="P85" s="71" t="s">
        <v>124</v>
      </c>
      <c r="Q85" s="71" t="s">
        <v>125</v>
      </c>
      <c r="R85" s="71" t="s">
        <v>126</v>
      </c>
      <c r="S85" s="71" t="s">
        <v>127</v>
      </c>
      <c r="T85" s="72" t="s">
        <v>128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pans="1:65" s="2" customFormat="1" ht="22.9" customHeight="1">
      <c r="A86" s="36"/>
      <c r="B86" s="37"/>
      <c r="C86" s="77" t="s">
        <v>129</v>
      </c>
      <c r="D86" s="38"/>
      <c r="E86" s="38"/>
      <c r="F86" s="38"/>
      <c r="G86" s="38"/>
      <c r="H86" s="38"/>
      <c r="I86" s="38"/>
      <c r="J86" s="154">
        <f>BK86</f>
        <v>0</v>
      </c>
      <c r="K86" s="38"/>
      <c r="L86" s="41"/>
      <c r="M86" s="73"/>
      <c r="N86" s="155"/>
      <c r="O86" s="74"/>
      <c r="P86" s="156">
        <f>P87+P248</f>
        <v>0</v>
      </c>
      <c r="Q86" s="74"/>
      <c r="R86" s="156">
        <f>R87+R248</f>
        <v>0</v>
      </c>
      <c r="S86" s="74"/>
      <c r="T86" s="157">
        <f>T87+T248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71</v>
      </c>
      <c r="AU86" s="19" t="s">
        <v>98</v>
      </c>
      <c r="BK86" s="158">
        <f>BK87+BK248</f>
        <v>0</v>
      </c>
    </row>
    <row r="87" spans="1:65" s="12" customFormat="1" ht="25.9" customHeight="1">
      <c r="B87" s="159"/>
      <c r="C87" s="160"/>
      <c r="D87" s="161" t="s">
        <v>71</v>
      </c>
      <c r="E87" s="162" t="s">
        <v>130</v>
      </c>
      <c r="F87" s="162" t="s">
        <v>131</v>
      </c>
      <c r="G87" s="160"/>
      <c r="H87" s="160"/>
      <c r="I87" s="163"/>
      <c r="J87" s="164">
        <f>BK87</f>
        <v>0</v>
      </c>
      <c r="K87" s="160"/>
      <c r="L87" s="165"/>
      <c r="M87" s="166"/>
      <c r="N87" s="167"/>
      <c r="O87" s="167"/>
      <c r="P87" s="168">
        <f>P88+P101</f>
        <v>0</v>
      </c>
      <c r="Q87" s="167"/>
      <c r="R87" s="168">
        <f>R88+R101</f>
        <v>0</v>
      </c>
      <c r="S87" s="167"/>
      <c r="T87" s="169">
        <f>T88+T101</f>
        <v>0</v>
      </c>
      <c r="AR87" s="170" t="s">
        <v>80</v>
      </c>
      <c r="AT87" s="171" t="s">
        <v>71</v>
      </c>
      <c r="AU87" s="171" t="s">
        <v>72</v>
      </c>
      <c r="AY87" s="170" t="s">
        <v>132</v>
      </c>
      <c r="BK87" s="172">
        <f>BK88+BK101</f>
        <v>0</v>
      </c>
    </row>
    <row r="88" spans="1:65" s="12" customFormat="1" ht="22.9" customHeight="1">
      <c r="B88" s="159"/>
      <c r="C88" s="160"/>
      <c r="D88" s="161" t="s">
        <v>71</v>
      </c>
      <c r="E88" s="173" t="s">
        <v>139</v>
      </c>
      <c r="F88" s="173" t="s">
        <v>608</v>
      </c>
      <c r="G88" s="160"/>
      <c r="H88" s="160"/>
      <c r="I88" s="163"/>
      <c r="J88" s="174">
        <f>BK88</f>
        <v>0</v>
      </c>
      <c r="K88" s="160"/>
      <c r="L88" s="165"/>
      <c r="M88" s="166"/>
      <c r="N88" s="167"/>
      <c r="O88" s="167"/>
      <c r="P88" s="168">
        <f>SUM(P89:P100)</f>
        <v>0</v>
      </c>
      <c r="Q88" s="167"/>
      <c r="R88" s="168">
        <f>SUM(R89:R100)</f>
        <v>0</v>
      </c>
      <c r="S88" s="167"/>
      <c r="T88" s="169">
        <f>SUM(T89:T100)</f>
        <v>0</v>
      </c>
      <c r="AR88" s="170" t="s">
        <v>80</v>
      </c>
      <c r="AT88" s="171" t="s">
        <v>71</v>
      </c>
      <c r="AU88" s="171" t="s">
        <v>80</v>
      </c>
      <c r="AY88" s="170" t="s">
        <v>132</v>
      </c>
      <c r="BK88" s="172">
        <f>SUM(BK89:BK100)</f>
        <v>0</v>
      </c>
    </row>
    <row r="89" spans="1:65" s="2" customFormat="1" ht="16.5" customHeight="1">
      <c r="A89" s="36"/>
      <c r="B89" s="37"/>
      <c r="C89" s="175" t="s">
        <v>80</v>
      </c>
      <c r="D89" s="175" t="s">
        <v>134</v>
      </c>
      <c r="E89" s="176" t="s">
        <v>1620</v>
      </c>
      <c r="F89" s="177" t="s">
        <v>1621</v>
      </c>
      <c r="G89" s="178" t="s">
        <v>1622</v>
      </c>
      <c r="H89" s="179">
        <v>33</v>
      </c>
      <c r="I89" s="180"/>
      <c r="J89" s="181">
        <f>ROUND(I89*H89,2)</f>
        <v>0</v>
      </c>
      <c r="K89" s="177" t="s">
        <v>138</v>
      </c>
      <c r="L89" s="41"/>
      <c r="M89" s="182" t="s">
        <v>19</v>
      </c>
      <c r="N89" s="183" t="s">
        <v>43</v>
      </c>
      <c r="O89" s="66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139</v>
      </c>
      <c r="AT89" s="186" t="s">
        <v>134</v>
      </c>
      <c r="AU89" s="186" t="s">
        <v>82</v>
      </c>
      <c r="AY89" s="19" t="s">
        <v>132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19" t="s">
        <v>80</v>
      </c>
      <c r="BK89" s="187">
        <f>ROUND(I89*H89,2)</f>
        <v>0</v>
      </c>
      <c r="BL89" s="19" t="s">
        <v>139</v>
      </c>
      <c r="BM89" s="186" t="s">
        <v>1623</v>
      </c>
    </row>
    <row r="90" spans="1:65" s="2" customFormat="1" ht="11.25">
      <c r="A90" s="36"/>
      <c r="B90" s="37"/>
      <c r="C90" s="38"/>
      <c r="D90" s="188" t="s">
        <v>141</v>
      </c>
      <c r="E90" s="38"/>
      <c r="F90" s="189" t="s">
        <v>1624</v>
      </c>
      <c r="G90" s="38"/>
      <c r="H90" s="38"/>
      <c r="I90" s="190"/>
      <c r="J90" s="38"/>
      <c r="K90" s="38"/>
      <c r="L90" s="41"/>
      <c r="M90" s="191"/>
      <c r="N90" s="192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141</v>
      </c>
      <c r="AU90" s="19" t="s">
        <v>82</v>
      </c>
    </row>
    <row r="91" spans="1:65" s="2" customFormat="1" ht="16.5" customHeight="1">
      <c r="A91" s="36"/>
      <c r="B91" s="37"/>
      <c r="C91" s="175" t="s">
        <v>82</v>
      </c>
      <c r="D91" s="175" t="s">
        <v>134</v>
      </c>
      <c r="E91" s="176" t="s">
        <v>1625</v>
      </c>
      <c r="F91" s="177" t="s">
        <v>1626</v>
      </c>
      <c r="G91" s="178" t="s">
        <v>1622</v>
      </c>
      <c r="H91" s="179">
        <v>33</v>
      </c>
      <c r="I91" s="180"/>
      <c r="J91" s="181">
        <f>ROUND(I91*H91,2)</f>
        <v>0</v>
      </c>
      <c r="K91" s="177" t="s">
        <v>138</v>
      </c>
      <c r="L91" s="41"/>
      <c r="M91" s="182" t="s">
        <v>19</v>
      </c>
      <c r="N91" s="183" t="s">
        <v>43</v>
      </c>
      <c r="O91" s="66"/>
      <c r="P91" s="184">
        <f>O91*H91</f>
        <v>0</v>
      </c>
      <c r="Q91" s="184">
        <v>0</v>
      </c>
      <c r="R91" s="184">
        <f>Q91*H91</f>
        <v>0</v>
      </c>
      <c r="S91" s="184">
        <v>0</v>
      </c>
      <c r="T91" s="185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6" t="s">
        <v>139</v>
      </c>
      <c r="AT91" s="186" t="s">
        <v>134</v>
      </c>
      <c r="AU91" s="186" t="s">
        <v>82</v>
      </c>
      <c r="AY91" s="19" t="s">
        <v>132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19" t="s">
        <v>80</v>
      </c>
      <c r="BK91" s="187">
        <f>ROUND(I91*H91,2)</f>
        <v>0</v>
      </c>
      <c r="BL91" s="19" t="s">
        <v>139</v>
      </c>
      <c r="BM91" s="186" t="s">
        <v>1627</v>
      </c>
    </row>
    <row r="92" spans="1:65" s="2" customFormat="1" ht="11.25">
      <c r="A92" s="36"/>
      <c r="B92" s="37"/>
      <c r="C92" s="38"/>
      <c r="D92" s="188" t="s">
        <v>141</v>
      </c>
      <c r="E92" s="38"/>
      <c r="F92" s="189" t="s">
        <v>1628</v>
      </c>
      <c r="G92" s="38"/>
      <c r="H92" s="38"/>
      <c r="I92" s="190"/>
      <c r="J92" s="38"/>
      <c r="K92" s="38"/>
      <c r="L92" s="41"/>
      <c r="M92" s="191"/>
      <c r="N92" s="192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141</v>
      </c>
      <c r="AU92" s="19" t="s">
        <v>82</v>
      </c>
    </row>
    <row r="93" spans="1:65" s="2" customFormat="1" ht="16.5" customHeight="1">
      <c r="A93" s="36"/>
      <c r="B93" s="37"/>
      <c r="C93" s="175" t="s">
        <v>156</v>
      </c>
      <c r="D93" s="175" t="s">
        <v>134</v>
      </c>
      <c r="E93" s="176" t="s">
        <v>1629</v>
      </c>
      <c r="F93" s="177" t="s">
        <v>1630</v>
      </c>
      <c r="G93" s="178" t="s">
        <v>1622</v>
      </c>
      <c r="H93" s="179">
        <v>4</v>
      </c>
      <c r="I93" s="180"/>
      <c r="J93" s="181">
        <f>ROUND(I93*H93,2)</f>
        <v>0</v>
      </c>
      <c r="K93" s="177" t="s">
        <v>138</v>
      </c>
      <c r="L93" s="41"/>
      <c r="M93" s="182" t="s">
        <v>19</v>
      </c>
      <c r="N93" s="183" t="s">
        <v>43</v>
      </c>
      <c r="O93" s="66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139</v>
      </c>
      <c r="AT93" s="186" t="s">
        <v>134</v>
      </c>
      <c r="AU93" s="186" t="s">
        <v>82</v>
      </c>
      <c r="AY93" s="19" t="s">
        <v>132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80</v>
      </c>
      <c r="BK93" s="187">
        <f>ROUND(I93*H93,2)</f>
        <v>0</v>
      </c>
      <c r="BL93" s="19" t="s">
        <v>139</v>
      </c>
      <c r="BM93" s="186" t="s">
        <v>1631</v>
      </c>
    </row>
    <row r="94" spans="1:65" s="2" customFormat="1" ht="11.25">
      <c r="A94" s="36"/>
      <c r="B94" s="37"/>
      <c r="C94" s="38"/>
      <c r="D94" s="188" t="s">
        <v>141</v>
      </c>
      <c r="E94" s="38"/>
      <c r="F94" s="189" t="s">
        <v>1632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141</v>
      </c>
      <c r="AU94" s="19" t="s">
        <v>82</v>
      </c>
    </row>
    <row r="95" spans="1:65" s="2" customFormat="1" ht="16.5" customHeight="1">
      <c r="A95" s="36"/>
      <c r="B95" s="37"/>
      <c r="C95" s="175" t="s">
        <v>139</v>
      </c>
      <c r="D95" s="175" t="s">
        <v>134</v>
      </c>
      <c r="E95" s="176" t="s">
        <v>1633</v>
      </c>
      <c r="F95" s="177" t="s">
        <v>1634</v>
      </c>
      <c r="G95" s="178" t="s">
        <v>1196</v>
      </c>
      <c r="H95" s="179">
        <v>1</v>
      </c>
      <c r="I95" s="180"/>
      <c r="J95" s="181">
        <f>ROUND(I95*H95,2)</f>
        <v>0</v>
      </c>
      <c r="K95" s="177" t="s">
        <v>138</v>
      </c>
      <c r="L95" s="41"/>
      <c r="M95" s="182" t="s">
        <v>19</v>
      </c>
      <c r="N95" s="183" t="s">
        <v>43</v>
      </c>
      <c r="O95" s="66"/>
      <c r="P95" s="184">
        <f>O95*H95</f>
        <v>0</v>
      </c>
      <c r="Q95" s="184">
        <v>0</v>
      </c>
      <c r="R95" s="184">
        <f>Q95*H95</f>
        <v>0</v>
      </c>
      <c r="S95" s="184">
        <v>0</v>
      </c>
      <c r="T95" s="185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139</v>
      </c>
      <c r="AT95" s="186" t="s">
        <v>134</v>
      </c>
      <c r="AU95" s="186" t="s">
        <v>82</v>
      </c>
      <c r="AY95" s="19" t="s">
        <v>132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19" t="s">
        <v>80</v>
      </c>
      <c r="BK95" s="187">
        <f>ROUND(I95*H95,2)</f>
        <v>0</v>
      </c>
      <c r="BL95" s="19" t="s">
        <v>139</v>
      </c>
      <c r="BM95" s="186" t="s">
        <v>1635</v>
      </c>
    </row>
    <row r="96" spans="1:65" s="2" customFormat="1" ht="11.25">
      <c r="A96" s="36"/>
      <c r="B96" s="37"/>
      <c r="C96" s="38"/>
      <c r="D96" s="188" t="s">
        <v>141</v>
      </c>
      <c r="E96" s="38"/>
      <c r="F96" s="189" t="s">
        <v>1636</v>
      </c>
      <c r="G96" s="38"/>
      <c r="H96" s="38"/>
      <c r="I96" s="190"/>
      <c r="J96" s="38"/>
      <c r="K96" s="38"/>
      <c r="L96" s="41"/>
      <c r="M96" s="191"/>
      <c r="N96" s="192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141</v>
      </c>
      <c r="AU96" s="19" t="s">
        <v>82</v>
      </c>
    </row>
    <row r="97" spans="1:65" s="2" customFormat="1" ht="16.5" customHeight="1">
      <c r="A97" s="36"/>
      <c r="B97" s="37"/>
      <c r="C97" s="175" t="s">
        <v>170</v>
      </c>
      <c r="D97" s="175" t="s">
        <v>134</v>
      </c>
      <c r="E97" s="176" t="s">
        <v>1637</v>
      </c>
      <c r="F97" s="177" t="s">
        <v>1638</v>
      </c>
      <c r="G97" s="178" t="s">
        <v>1196</v>
      </c>
      <c r="H97" s="179">
        <v>1</v>
      </c>
      <c r="I97" s="180"/>
      <c r="J97" s="181">
        <f>ROUND(I97*H97,2)</f>
        <v>0</v>
      </c>
      <c r="K97" s="177" t="s">
        <v>138</v>
      </c>
      <c r="L97" s="41"/>
      <c r="M97" s="182" t="s">
        <v>19</v>
      </c>
      <c r="N97" s="183" t="s">
        <v>43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139</v>
      </c>
      <c r="AT97" s="186" t="s">
        <v>134</v>
      </c>
      <c r="AU97" s="186" t="s">
        <v>82</v>
      </c>
      <c r="AY97" s="19" t="s">
        <v>132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80</v>
      </c>
      <c r="BK97" s="187">
        <f>ROUND(I97*H97,2)</f>
        <v>0</v>
      </c>
      <c r="BL97" s="19" t="s">
        <v>139</v>
      </c>
      <c r="BM97" s="186" t="s">
        <v>1639</v>
      </c>
    </row>
    <row r="98" spans="1:65" s="2" customFormat="1" ht="11.25">
      <c r="A98" s="36"/>
      <c r="B98" s="37"/>
      <c r="C98" s="38"/>
      <c r="D98" s="188" t="s">
        <v>141</v>
      </c>
      <c r="E98" s="38"/>
      <c r="F98" s="189" t="s">
        <v>1640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141</v>
      </c>
      <c r="AU98" s="19" t="s">
        <v>82</v>
      </c>
    </row>
    <row r="99" spans="1:65" s="2" customFormat="1" ht="16.5" customHeight="1">
      <c r="A99" s="36"/>
      <c r="B99" s="37"/>
      <c r="C99" s="175" t="s">
        <v>177</v>
      </c>
      <c r="D99" s="175" t="s">
        <v>134</v>
      </c>
      <c r="E99" s="176" t="s">
        <v>1641</v>
      </c>
      <c r="F99" s="177" t="s">
        <v>1642</v>
      </c>
      <c r="G99" s="178" t="s">
        <v>1196</v>
      </c>
      <c r="H99" s="179">
        <v>1</v>
      </c>
      <c r="I99" s="180"/>
      <c r="J99" s="181">
        <f>ROUND(I99*H99,2)</f>
        <v>0</v>
      </c>
      <c r="K99" s="177" t="s">
        <v>138</v>
      </c>
      <c r="L99" s="41"/>
      <c r="M99" s="182" t="s">
        <v>19</v>
      </c>
      <c r="N99" s="183" t="s">
        <v>43</v>
      </c>
      <c r="O99" s="66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139</v>
      </c>
      <c r="AT99" s="186" t="s">
        <v>134</v>
      </c>
      <c r="AU99" s="186" t="s">
        <v>82</v>
      </c>
      <c r="AY99" s="19" t="s">
        <v>132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80</v>
      </c>
      <c r="BK99" s="187">
        <f>ROUND(I99*H99,2)</f>
        <v>0</v>
      </c>
      <c r="BL99" s="19" t="s">
        <v>139</v>
      </c>
      <c r="BM99" s="186" t="s">
        <v>1643</v>
      </c>
    </row>
    <row r="100" spans="1:65" s="2" customFormat="1" ht="11.25">
      <c r="A100" s="36"/>
      <c r="B100" s="37"/>
      <c r="C100" s="38"/>
      <c r="D100" s="188" t="s">
        <v>141</v>
      </c>
      <c r="E100" s="38"/>
      <c r="F100" s="189" t="s">
        <v>1644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141</v>
      </c>
      <c r="AU100" s="19" t="s">
        <v>82</v>
      </c>
    </row>
    <row r="101" spans="1:65" s="12" customFormat="1" ht="22.9" customHeight="1">
      <c r="B101" s="159"/>
      <c r="C101" s="160"/>
      <c r="D101" s="161" t="s">
        <v>71</v>
      </c>
      <c r="E101" s="173" t="s">
        <v>196</v>
      </c>
      <c r="F101" s="173" t="s">
        <v>1645</v>
      </c>
      <c r="G101" s="160"/>
      <c r="H101" s="160"/>
      <c r="I101" s="163"/>
      <c r="J101" s="174">
        <f>BK101</f>
        <v>0</v>
      </c>
      <c r="K101" s="160"/>
      <c r="L101" s="165"/>
      <c r="M101" s="166"/>
      <c r="N101" s="167"/>
      <c r="O101" s="167"/>
      <c r="P101" s="168">
        <f>SUM(P102:P247)</f>
        <v>0</v>
      </c>
      <c r="Q101" s="167"/>
      <c r="R101" s="168">
        <f>SUM(R102:R247)</f>
        <v>0</v>
      </c>
      <c r="S101" s="167"/>
      <c r="T101" s="169">
        <f>SUM(T102:T247)</f>
        <v>0</v>
      </c>
      <c r="AR101" s="170" t="s">
        <v>80</v>
      </c>
      <c r="AT101" s="171" t="s">
        <v>71</v>
      </c>
      <c r="AU101" s="171" t="s">
        <v>80</v>
      </c>
      <c r="AY101" s="170" t="s">
        <v>132</v>
      </c>
      <c r="BK101" s="172">
        <f>SUM(BK102:BK247)</f>
        <v>0</v>
      </c>
    </row>
    <row r="102" spans="1:65" s="2" customFormat="1" ht="16.5" customHeight="1">
      <c r="A102" s="36"/>
      <c r="B102" s="37"/>
      <c r="C102" s="175" t="s">
        <v>185</v>
      </c>
      <c r="D102" s="175" t="s">
        <v>134</v>
      </c>
      <c r="E102" s="176" t="s">
        <v>1646</v>
      </c>
      <c r="F102" s="177" t="s">
        <v>1647</v>
      </c>
      <c r="G102" s="178" t="s">
        <v>159</v>
      </c>
      <c r="H102" s="179">
        <v>110</v>
      </c>
      <c r="I102" s="180"/>
      <c r="J102" s="181">
        <f>ROUND(I102*H102,2)</f>
        <v>0</v>
      </c>
      <c r="K102" s="177" t="s">
        <v>138</v>
      </c>
      <c r="L102" s="41"/>
      <c r="M102" s="182" t="s">
        <v>19</v>
      </c>
      <c r="N102" s="183" t="s">
        <v>43</v>
      </c>
      <c r="O102" s="66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139</v>
      </c>
      <c r="AT102" s="186" t="s">
        <v>134</v>
      </c>
      <c r="AU102" s="186" t="s">
        <v>82</v>
      </c>
      <c r="AY102" s="19" t="s">
        <v>132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80</v>
      </c>
      <c r="BK102" s="187">
        <f>ROUND(I102*H102,2)</f>
        <v>0</v>
      </c>
      <c r="BL102" s="19" t="s">
        <v>139</v>
      </c>
      <c r="BM102" s="186" t="s">
        <v>1648</v>
      </c>
    </row>
    <row r="103" spans="1:65" s="2" customFormat="1" ht="11.25">
      <c r="A103" s="36"/>
      <c r="B103" s="37"/>
      <c r="C103" s="38"/>
      <c r="D103" s="188" t="s">
        <v>141</v>
      </c>
      <c r="E103" s="38"/>
      <c r="F103" s="189" t="s">
        <v>1649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141</v>
      </c>
      <c r="AU103" s="19" t="s">
        <v>82</v>
      </c>
    </row>
    <row r="104" spans="1:65" s="2" customFormat="1" ht="16.5" customHeight="1">
      <c r="A104" s="36"/>
      <c r="B104" s="37"/>
      <c r="C104" s="237" t="s">
        <v>196</v>
      </c>
      <c r="D104" s="237" t="s">
        <v>282</v>
      </c>
      <c r="E104" s="238" t="s">
        <v>1650</v>
      </c>
      <c r="F104" s="239" t="s">
        <v>1651</v>
      </c>
      <c r="G104" s="240" t="s">
        <v>159</v>
      </c>
      <c r="H104" s="241">
        <v>110</v>
      </c>
      <c r="I104" s="242"/>
      <c r="J104" s="243">
        <f>ROUND(I104*H104,2)</f>
        <v>0</v>
      </c>
      <c r="K104" s="239" t="s">
        <v>138</v>
      </c>
      <c r="L104" s="244"/>
      <c r="M104" s="245" t="s">
        <v>19</v>
      </c>
      <c r="N104" s="246" t="s">
        <v>43</v>
      </c>
      <c r="O104" s="66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196</v>
      </c>
      <c r="AT104" s="186" t="s">
        <v>282</v>
      </c>
      <c r="AU104" s="186" t="s">
        <v>82</v>
      </c>
      <c r="AY104" s="19" t="s">
        <v>132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80</v>
      </c>
      <c r="BK104" s="187">
        <f>ROUND(I104*H104,2)</f>
        <v>0</v>
      </c>
      <c r="BL104" s="19" t="s">
        <v>139</v>
      </c>
      <c r="BM104" s="186" t="s">
        <v>1652</v>
      </c>
    </row>
    <row r="105" spans="1:65" s="2" customFormat="1" ht="24.2" customHeight="1">
      <c r="A105" s="36"/>
      <c r="B105" s="37"/>
      <c r="C105" s="175" t="s">
        <v>205</v>
      </c>
      <c r="D105" s="175" t="s">
        <v>134</v>
      </c>
      <c r="E105" s="176" t="s">
        <v>1653</v>
      </c>
      <c r="F105" s="177" t="s">
        <v>1654</v>
      </c>
      <c r="G105" s="178" t="s">
        <v>1655</v>
      </c>
      <c r="H105" s="179">
        <v>1</v>
      </c>
      <c r="I105" s="180"/>
      <c r="J105" s="181">
        <f>ROUND(I105*H105,2)</f>
        <v>0</v>
      </c>
      <c r="K105" s="177" t="s">
        <v>138</v>
      </c>
      <c r="L105" s="41"/>
      <c r="M105" s="182" t="s">
        <v>19</v>
      </c>
      <c r="N105" s="183" t="s">
        <v>43</v>
      </c>
      <c r="O105" s="66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6" t="s">
        <v>139</v>
      </c>
      <c r="AT105" s="186" t="s">
        <v>134</v>
      </c>
      <c r="AU105" s="186" t="s">
        <v>82</v>
      </c>
      <c r="AY105" s="19" t="s">
        <v>132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9" t="s">
        <v>80</v>
      </c>
      <c r="BK105" s="187">
        <f>ROUND(I105*H105,2)</f>
        <v>0</v>
      </c>
      <c r="BL105" s="19" t="s">
        <v>139</v>
      </c>
      <c r="BM105" s="186" t="s">
        <v>1656</v>
      </c>
    </row>
    <row r="106" spans="1:65" s="2" customFormat="1" ht="11.25">
      <c r="A106" s="36"/>
      <c r="B106" s="37"/>
      <c r="C106" s="38"/>
      <c r="D106" s="188" t="s">
        <v>141</v>
      </c>
      <c r="E106" s="38"/>
      <c r="F106" s="189" t="s">
        <v>1657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141</v>
      </c>
      <c r="AU106" s="19" t="s">
        <v>82</v>
      </c>
    </row>
    <row r="107" spans="1:65" s="2" customFormat="1" ht="16.5" customHeight="1">
      <c r="A107" s="36"/>
      <c r="B107" s="37"/>
      <c r="C107" s="175" t="s">
        <v>218</v>
      </c>
      <c r="D107" s="175" t="s">
        <v>134</v>
      </c>
      <c r="E107" s="176" t="s">
        <v>1658</v>
      </c>
      <c r="F107" s="177" t="s">
        <v>1659</v>
      </c>
      <c r="G107" s="178" t="s">
        <v>324</v>
      </c>
      <c r="H107" s="179">
        <v>1090</v>
      </c>
      <c r="I107" s="180"/>
      <c r="J107" s="181">
        <f>ROUND(I107*H107,2)</f>
        <v>0</v>
      </c>
      <c r="K107" s="177" t="s">
        <v>138</v>
      </c>
      <c r="L107" s="41"/>
      <c r="M107" s="182" t="s">
        <v>19</v>
      </c>
      <c r="N107" s="183" t="s">
        <v>43</v>
      </c>
      <c r="O107" s="66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139</v>
      </c>
      <c r="AT107" s="186" t="s">
        <v>134</v>
      </c>
      <c r="AU107" s="186" t="s">
        <v>82</v>
      </c>
      <c r="AY107" s="19" t="s">
        <v>132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80</v>
      </c>
      <c r="BK107" s="187">
        <f>ROUND(I107*H107,2)</f>
        <v>0</v>
      </c>
      <c r="BL107" s="19" t="s">
        <v>139</v>
      </c>
      <c r="BM107" s="186" t="s">
        <v>1660</v>
      </c>
    </row>
    <row r="108" spans="1:65" s="2" customFormat="1" ht="11.25">
      <c r="A108" s="36"/>
      <c r="B108" s="37"/>
      <c r="C108" s="38"/>
      <c r="D108" s="188" t="s">
        <v>141</v>
      </c>
      <c r="E108" s="38"/>
      <c r="F108" s="189" t="s">
        <v>1661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141</v>
      </c>
      <c r="AU108" s="19" t="s">
        <v>82</v>
      </c>
    </row>
    <row r="109" spans="1:65" s="2" customFormat="1" ht="16.5" customHeight="1">
      <c r="A109" s="36"/>
      <c r="B109" s="37"/>
      <c r="C109" s="175" t="s">
        <v>225</v>
      </c>
      <c r="D109" s="175" t="s">
        <v>134</v>
      </c>
      <c r="E109" s="176" t="s">
        <v>1662</v>
      </c>
      <c r="F109" s="177" t="s">
        <v>1663</v>
      </c>
      <c r="G109" s="178" t="s">
        <v>1655</v>
      </c>
      <c r="H109" s="179">
        <v>1</v>
      </c>
      <c r="I109" s="180"/>
      <c r="J109" s="181">
        <f>ROUND(I109*H109,2)</f>
        <v>0</v>
      </c>
      <c r="K109" s="177" t="s">
        <v>138</v>
      </c>
      <c r="L109" s="41"/>
      <c r="M109" s="182" t="s">
        <v>19</v>
      </c>
      <c r="N109" s="183" t="s">
        <v>43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139</v>
      </c>
      <c r="AT109" s="186" t="s">
        <v>134</v>
      </c>
      <c r="AU109" s="186" t="s">
        <v>82</v>
      </c>
      <c r="AY109" s="19" t="s">
        <v>132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80</v>
      </c>
      <c r="BK109" s="187">
        <f>ROUND(I109*H109,2)</f>
        <v>0</v>
      </c>
      <c r="BL109" s="19" t="s">
        <v>139</v>
      </c>
      <c r="BM109" s="186" t="s">
        <v>1664</v>
      </c>
    </row>
    <row r="110" spans="1:65" s="2" customFormat="1" ht="11.25">
      <c r="A110" s="36"/>
      <c r="B110" s="37"/>
      <c r="C110" s="38"/>
      <c r="D110" s="188" t="s">
        <v>141</v>
      </c>
      <c r="E110" s="38"/>
      <c r="F110" s="189" t="s">
        <v>1665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141</v>
      </c>
      <c r="AU110" s="19" t="s">
        <v>82</v>
      </c>
    </row>
    <row r="111" spans="1:65" s="2" customFormat="1" ht="16.5" customHeight="1">
      <c r="A111" s="36"/>
      <c r="B111" s="37"/>
      <c r="C111" s="175" t="s">
        <v>231</v>
      </c>
      <c r="D111" s="175" t="s">
        <v>134</v>
      </c>
      <c r="E111" s="176" t="s">
        <v>1666</v>
      </c>
      <c r="F111" s="177" t="s">
        <v>1667</v>
      </c>
      <c r="G111" s="178" t="s">
        <v>1655</v>
      </c>
      <c r="H111" s="179">
        <v>2</v>
      </c>
      <c r="I111" s="180"/>
      <c r="J111" s="181">
        <f>ROUND(I111*H111,2)</f>
        <v>0</v>
      </c>
      <c r="K111" s="177" t="s">
        <v>138</v>
      </c>
      <c r="L111" s="41"/>
      <c r="M111" s="182" t="s">
        <v>19</v>
      </c>
      <c r="N111" s="183" t="s">
        <v>43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139</v>
      </c>
      <c r="AT111" s="186" t="s">
        <v>134</v>
      </c>
      <c r="AU111" s="186" t="s">
        <v>82</v>
      </c>
      <c r="AY111" s="19" t="s">
        <v>132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80</v>
      </c>
      <c r="BK111" s="187">
        <f>ROUND(I111*H111,2)</f>
        <v>0</v>
      </c>
      <c r="BL111" s="19" t="s">
        <v>139</v>
      </c>
      <c r="BM111" s="186" t="s">
        <v>1668</v>
      </c>
    </row>
    <row r="112" spans="1:65" s="2" customFormat="1" ht="11.25">
      <c r="A112" s="36"/>
      <c r="B112" s="37"/>
      <c r="C112" s="38"/>
      <c r="D112" s="188" t="s">
        <v>141</v>
      </c>
      <c r="E112" s="38"/>
      <c r="F112" s="189" t="s">
        <v>1669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141</v>
      </c>
      <c r="AU112" s="19" t="s">
        <v>82</v>
      </c>
    </row>
    <row r="113" spans="1:65" s="2" customFormat="1" ht="16.5" customHeight="1">
      <c r="A113" s="36"/>
      <c r="B113" s="37"/>
      <c r="C113" s="175" t="s">
        <v>236</v>
      </c>
      <c r="D113" s="175" t="s">
        <v>134</v>
      </c>
      <c r="E113" s="176" t="s">
        <v>1670</v>
      </c>
      <c r="F113" s="177" t="s">
        <v>1671</v>
      </c>
      <c r="G113" s="178" t="s">
        <v>1196</v>
      </c>
      <c r="H113" s="179">
        <v>1</v>
      </c>
      <c r="I113" s="180"/>
      <c r="J113" s="181">
        <f>ROUND(I113*H113,2)</f>
        <v>0</v>
      </c>
      <c r="K113" s="177" t="s">
        <v>19</v>
      </c>
      <c r="L113" s="41"/>
      <c r="M113" s="182" t="s">
        <v>19</v>
      </c>
      <c r="N113" s="183" t="s">
        <v>43</v>
      </c>
      <c r="O113" s="66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139</v>
      </c>
      <c r="AT113" s="186" t="s">
        <v>134</v>
      </c>
      <c r="AU113" s="186" t="s">
        <v>82</v>
      </c>
      <c r="AY113" s="19" t="s">
        <v>132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9" t="s">
        <v>80</v>
      </c>
      <c r="BK113" s="187">
        <f>ROUND(I113*H113,2)</f>
        <v>0</v>
      </c>
      <c r="BL113" s="19" t="s">
        <v>139</v>
      </c>
      <c r="BM113" s="186" t="s">
        <v>1672</v>
      </c>
    </row>
    <row r="114" spans="1:65" s="2" customFormat="1" ht="16.5" customHeight="1">
      <c r="A114" s="36"/>
      <c r="B114" s="37"/>
      <c r="C114" s="175" t="s">
        <v>243</v>
      </c>
      <c r="D114" s="175" t="s">
        <v>134</v>
      </c>
      <c r="E114" s="176" t="s">
        <v>1673</v>
      </c>
      <c r="F114" s="177" t="s">
        <v>1674</v>
      </c>
      <c r="G114" s="178" t="s">
        <v>1655</v>
      </c>
      <c r="H114" s="179">
        <v>3</v>
      </c>
      <c r="I114" s="180"/>
      <c r="J114" s="181">
        <f>ROUND(I114*H114,2)</f>
        <v>0</v>
      </c>
      <c r="K114" s="177" t="s">
        <v>138</v>
      </c>
      <c r="L114" s="41"/>
      <c r="M114" s="182" t="s">
        <v>19</v>
      </c>
      <c r="N114" s="183" t="s">
        <v>43</v>
      </c>
      <c r="O114" s="66"/>
      <c r="P114" s="184">
        <f>O114*H114</f>
        <v>0</v>
      </c>
      <c r="Q114" s="184">
        <v>0</v>
      </c>
      <c r="R114" s="184">
        <f>Q114*H114</f>
        <v>0</v>
      </c>
      <c r="S114" s="184">
        <v>0</v>
      </c>
      <c r="T114" s="185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6" t="s">
        <v>139</v>
      </c>
      <c r="AT114" s="186" t="s">
        <v>134</v>
      </c>
      <c r="AU114" s="186" t="s">
        <v>82</v>
      </c>
      <c r="AY114" s="19" t="s">
        <v>132</v>
      </c>
      <c r="BE114" s="187">
        <f>IF(N114="základní",J114,0)</f>
        <v>0</v>
      </c>
      <c r="BF114" s="187">
        <f>IF(N114="snížená",J114,0)</f>
        <v>0</v>
      </c>
      <c r="BG114" s="187">
        <f>IF(N114="zákl. přenesená",J114,0)</f>
        <v>0</v>
      </c>
      <c r="BH114" s="187">
        <f>IF(N114="sníž. přenesená",J114,0)</f>
        <v>0</v>
      </c>
      <c r="BI114" s="187">
        <f>IF(N114="nulová",J114,0)</f>
        <v>0</v>
      </c>
      <c r="BJ114" s="19" t="s">
        <v>80</v>
      </c>
      <c r="BK114" s="187">
        <f>ROUND(I114*H114,2)</f>
        <v>0</v>
      </c>
      <c r="BL114" s="19" t="s">
        <v>139</v>
      </c>
      <c r="BM114" s="186" t="s">
        <v>1675</v>
      </c>
    </row>
    <row r="115" spans="1:65" s="2" customFormat="1" ht="11.25">
      <c r="A115" s="36"/>
      <c r="B115" s="37"/>
      <c r="C115" s="38"/>
      <c r="D115" s="188" t="s">
        <v>141</v>
      </c>
      <c r="E115" s="38"/>
      <c r="F115" s="189" t="s">
        <v>1676</v>
      </c>
      <c r="G115" s="38"/>
      <c r="H115" s="38"/>
      <c r="I115" s="190"/>
      <c r="J115" s="38"/>
      <c r="K115" s="38"/>
      <c r="L115" s="41"/>
      <c r="M115" s="191"/>
      <c r="N115" s="192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141</v>
      </c>
      <c r="AU115" s="19" t="s">
        <v>82</v>
      </c>
    </row>
    <row r="116" spans="1:65" s="2" customFormat="1" ht="16.5" customHeight="1">
      <c r="A116" s="36"/>
      <c r="B116" s="37"/>
      <c r="C116" s="175" t="s">
        <v>8</v>
      </c>
      <c r="D116" s="175" t="s">
        <v>134</v>
      </c>
      <c r="E116" s="176" t="s">
        <v>1677</v>
      </c>
      <c r="F116" s="177" t="s">
        <v>1678</v>
      </c>
      <c r="G116" s="178" t="s">
        <v>1655</v>
      </c>
      <c r="H116" s="179">
        <v>2</v>
      </c>
      <c r="I116" s="180"/>
      <c r="J116" s="181">
        <f>ROUND(I116*H116,2)</f>
        <v>0</v>
      </c>
      <c r="K116" s="177" t="s">
        <v>138</v>
      </c>
      <c r="L116" s="41"/>
      <c r="M116" s="182" t="s">
        <v>19</v>
      </c>
      <c r="N116" s="183" t="s">
        <v>43</v>
      </c>
      <c r="O116" s="66"/>
      <c r="P116" s="184">
        <f>O116*H116</f>
        <v>0</v>
      </c>
      <c r="Q116" s="184">
        <v>0</v>
      </c>
      <c r="R116" s="184">
        <f>Q116*H116</f>
        <v>0</v>
      </c>
      <c r="S116" s="184">
        <v>0</v>
      </c>
      <c r="T116" s="185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139</v>
      </c>
      <c r="AT116" s="186" t="s">
        <v>134</v>
      </c>
      <c r="AU116" s="186" t="s">
        <v>82</v>
      </c>
      <c r="AY116" s="19" t="s">
        <v>132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80</v>
      </c>
      <c r="BK116" s="187">
        <f>ROUND(I116*H116,2)</f>
        <v>0</v>
      </c>
      <c r="BL116" s="19" t="s">
        <v>139</v>
      </c>
      <c r="BM116" s="186" t="s">
        <v>1679</v>
      </c>
    </row>
    <row r="117" spans="1:65" s="2" customFormat="1" ht="11.25">
      <c r="A117" s="36"/>
      <c r="B117" s="37"/>
      <c r="C117" s="38"/>
      <c r="D117" s="188" t="s">
        <v>141</v>
      </c>
      <c r="E117" s="38"/>
      <c r="F117" s="189" t="s">
        <v>1680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141</v>
      </c>
      <c r="AU117" s="19" t="s">
        <v>82</v>
      </c>
    </row>
    <row r="118" spans="1:65" s="2" customFormat="1" ht="16.5" customHeight="1">
      <c r="A118" s="36"/>
      <c r="B118" s="37"/>
      <c r="C118" s="175" t="s">
        <v>255</v>
      </c>
      <c r="D118" s="175" t="s">
        <v>134</v>
      </c>
      <c r="E118" s="176" t="s">
        <v>1681</v>
      </c>
      <c r="F118" s="177" t="s">
        <v>1682</v>
      </c>
      <c r="G118" s="178" t="s">
        <v>1655</v>
      </c>
      <c r="H118" s="179">
        <v>2</v>
      </c>
      <c r="I118" s="180"/>
      <c r="J118" s="181">
        <f>ROUND(I118*H118,2)</f>
        <v>0</v>
      </c>
      <c r="K118" s="177" t="s">
        <v>138</v>
      </c>
      <c r="L118" s="41"/>
      <c r="M118" s="182" t="s">
        <v>19</v>
      </c>
      <c r="N118" s="183" t="s">
        <v>43</v>
      </c>
      <c r="O118" s="66"/>
      <c r="P118" s="184">
        <f>O118*H118</f>
        <v>0</v>
      </c>
      <c r="Q118" s="184">
        <v>0</v>
      </c>
      <c r="R118" s="184">
        <f>Q118*H118</f>
        <v>0</v>
      </c>
      <c r="S118" s="184">
        <v>0</v>
      </c>
      <c r="T118" s="185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6" t="s">
        <v>139</v>
      </c>
      <c r="AT118" s="186" t="s">
        <v>134</v>
      </c>
      <c r="AU118" s="186" t="s">
        <v>82</v>
      </c>
      <c r="AY118" s="19" t="s">
        <v>132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19" t="s">
        <v>80</v>
      </c>
      <c r="BK118" s="187">
        <f>ROUND(I118*H118,2)</f>
        <v>0</v>
      </c>
      <c r="BL118" s="19" t="s">
        <v>139</v>
      </c>
      <c r="BM118" s="186" t="s">
        <v>1683</v>
      </c>
    </row>
    <row r="119" spans="1:65" s="2" customFormat="1" ht="11.25">
      <c r="A119" s="36"/>
      <c r="B119" s="37"/>
      <c r="C119" s="38"/>
      <c r="D119" s="188" t="s">
        <v>141</v>
      </c>
      <c r="E119" s="38"/>
      <c r="F119" s="189" t="s">
        <v>1684</v>
      </c>
      <c r="G119" s="38"/>
      <c r="H119" s="38"/>
      <c r="I119" s="190"/>
      <c r="J119" s="38"/>
      <c r="K119" s="38"/>
      <c r="L119" s="41"/>
      <c r="M119" s="191"/>
      <c r="N119" s="192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141</v>
      </c>
      <c r="AU119" s="19" t="s">
        <v>82</v>
      </c>
    </row>
    <row r="120" spans="1:65" s="2" customFormat="1" ht="16.5" customHeight="1">
      <c r="A120" s="36"/>
      <c r="B120" s="37"/>
      <c r="C120" s="175" t="s">
        <v>260</v>
      </c>
      <c r="D120" s="175" t="s">
        <v>134</v>
      </c>
      <c r="E120" s="176" t="s">
        <v>1685</v>
      </c>
      <c r="F120" s="177" t="s">
        <v>1686</v>
      </c>
      <c r="G120" s="178" t="s">
        <v>1655</v>
      </c>
      <c r="H120" s="179">
        <v>2</v>
      </c>
      <c r="I120" s="180"/>
      <c r="J120" s="181">
        <f>ROUND(I120*H120,2)</f>
        <v>0</v>
      </c>
      <c r="K120" s="177" t="s">
        <v>138</v>
      </c>
      <c r="L120" s="41"/>
      <c r="M120" s="182" t="s">
        <v>19</v>
      </c>
      <c r="N120" s="183" t="s">
        <v>43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139</v>
      </c>
      <c r="AT120" s="186" t="s">
        <v>134</v>
      </c>
      <c r="AU120" s="186" t="s">
        <v>82</v>
      </c>
      <c r="AY120" s="19" t="s">
        <v>132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80</v>
      </c>
      <c r="BK120" s="187">
        <f>ROUND(I120*H120,2)</f>
        <v>0</v>
      </c>
      <c r="BL120" s="19" t="s">
        <v>139</v>
      </c>
      <c r="BM120" s="186" t="s">
        <v>1687</v>
      </c>
    </row>
    <row r="121" spans="1:65" s="2" customFormat="1" ht="11.25">
      <c r="A121" s="36"/>
      <c r="B121" s="37"/>
      <c r="C121" s="38"/>
      <c r="D121" s="188" t="s">
        <v>141</v>
      </c>
      <c r="E121" s="38"/>
      <c r="F121" s="189" t="s">
        <v>1688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141</v>
      </c>
      <c r="AU121" s="19" t="s">
        <v>82</v>
      </c>
    </row>
    <row r="122" spans="1:65" s="2" customFormat="1" ht="16.5" customHeight="1">
      <c r="A122" s="36"/>
      <c r="B122" s="37"/>
      <c r="C122" s="175" t="s">
        <v>267</v>
      </c>
      <c r="D122" s="175" t="s">
        <v>134</v>
      </c>
      <c r="E122" s="176" t="s">
        <v>1689</v>
      </c>
      <c r="F122" s="177" t="s">
        <v>1690</v>
      </c>
      <c r="G122" s="178" t="s">
        <v>1655</v>
      </c>
      <c r="H122" s="179">
        <v>2</v>
      </c>
      <c r="I122" s="180"/>
      <c r="J122" s="181">
        <f>ROUND(I122*H122,2)</f>
        <v>0</v>
      </c>
      <c r="K122" s="177" t="s">
        <v>138</v>
      </c>
      <c r="L122" s="41"/>
      <c r="M122" s="182" t="s">
        <v>19</v>
      </c>
      <c r="N122" s="183" t="s">
        <v>43</v>
      </c>
      <c r="O122" s="66"/>
      <c r="P122" s="184">
        <f>O122*H122</f>
        <v>0</v>
      </c>
      <c r="Q122" s="184">
        <v>0</v>
      </c>
      <c r="R122" s="184">
        <f>Q122*H122</f>
        <v>0</v>
      </c>
      <c r="S122" s="184">
        <v>0</v>
      </c>
      <c r="T122" s="185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6" t="s">
        <v>139</v>
      </c>
      <c r="AT122" s="186" t="s">
        <v>134</v>
      </c>
      <c r="AU122" s="186" t="s">
        <v>82</v>
      </c>
      <c r="AY122" s="19" t="s">
        <v>132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19" t="s">
        <v>80</v>
      </c>
      <c r="BK122" s="187">
        <f>ROUND(I122*H122,2)</f>
        <v>0</v>
      </c>
      <c r="BL122" s="19" t="s">
        <v>139</v>
      </c>
      <c r="BM122" s="186" t="s">
        <v>1691</v>
      </c>
    </row>
    <row r="123" spans="1:65" s="2" customFormat="1" ht="11.25">
      <c r="A123" s="36"/>
      <c r="B123" s="37"/>
      <c r="C123" s="38"/>
      <c r="D123" s="188" t="s">
        <v>141</v>
      </c>
      <c r="E123" s="38"/>
      <c r="F123" s="189" t="s">
        <v>1692</v>
      </c>
      <c r="G123" s="38"/>
      <c r="H123" s="38"/>
      <c r="I123" s="190"/>
      <c r="J123" s="38"/>
      <c r="K123" s="38"/>
      <c r="L123" s="41"/>
      <c r="M123" s="191"/>
      <c r="N123" s="192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141</v>
      </c>
      <c r="AU123" s="19" t="s">
        <v>82</v>
      </c>
    </row>
    <row r="124" spans="1:65" s="2" customFormat="1" ht="16.5" customHeight="1">
      <c r="A124" s="36"/>
      <c r="B124" s="37"/>
      <c r="C124" s="175" t="s">
        <v>281</v>
      </c>
      <c r="D124" s="175" t="s">
        <v>134</v>
      </c>
      <c r="E124" s="176" t="s">
        <v>1693</v>
      </c>
      <c r="F124" s="177" t="s">
        <v>1694</v>
      </c>
      <c r="G124" s="178" t="s">
        <v>1655</v>
      </c>
      <c r="H124" s="179">
        <v>1</v>
      </c>
      <c r="I124" s="180"/>
      <c r="J124" s="181">
        <f>ROUND(I124*H124,2)</f>
        <v>0</v>
      </c>
      <c r="K124" s="177" t="s">
        <v>138</v>
      </c>
      <c r="L124" s="41"/>
      <c r="M124" s="182" t="s">
        <v>19</v>
      </c>
      <c r="N124" s="183" t="s">
        <v>43</v>
      </c>
      <c r="O124" s="66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139</v>
      </c>
      <c r="AT124" s="186" t="s">
        <v>134</v>
      </c>
      <c r="AU124" s="186" t="s">
        <v>82</v>
      </c>
      <c r="AY124" s="19" t="s">
        <v>132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80</v>
      </c>
      <c r="BK124" s="187">
        <f>ROUND(I124*H124,2)</f>
        <v>0</v>
      </c>
      <c r="BL124" s="19" t="s">
        <v>139</v>
      </c>
      <c r="BM124" s="186" t="s">
        <v>1695</v>
      </c>
    </row>
    <row r="125" spans="1:65" s="2" customFormat="1" ht="11.25">
      <c r="A125" s="36"/>
      <c r="B125" s="37"/>
      <c r="C125" s="38"/>
      <c r="D125" s="188" t="s">
        <v>141</v>
      </c>
      <c r="E125" s="38"/>
      <c r="F125" s="189" t="s">
        <v>1696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141</v>
      </c>
      <c r="AU125" s="19" t="s">
        <v>82</v>
      </c>
    </row>
    <row r="126" spans="1:65" s="2" customFormat="1" ht="16.5" customHeight="1">
      <c r="A126" s="36"/>
      <c r="B126" s="37"/>
      <c r="C126" s="175" t="s">
        <v>287</v>
      </c>
      <c r="D126" s="175" t="s">
        <v>134</v>
      </c>
      <c r="E126" s="176" t="s">
        <v>1697</v>
      </c>
      <c r="F126" s="177" t="s">
        <v>1698</v>
      </c>
      <c r="G126" s="178" t="s">
        <v>1655</v>
      </c>
      <c r="H126" s="179">
        <v>1</v>
      </c>
      <c r="I126" s="180"/>
      <c r="J126" s="181">
        <f>ROUND(I126*H126,2)</f>
        <v>0</v>
      </c>
      <c r="K126" s="177" t="s">
        <v>138</v>
      </c>
      <c r="L126" s="41"/>
      <c r="M126" s="182" t="s">
        <v>19</v>
      </c>
      <c r="N126" s="183" t="s">
        <v>43</v>
      </c>
      <c r="O126" s="66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6" t="s">
        <v>139</v>
      </c>
      <c r="AT126" s="186" t="s">
        <v>134</v>
      </c>
      <c r="AU126" s="186" t="s">
        <v>82</v>
      </c>
      <c r="AY126" s="19" t="s">
        <v>132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19" t="s">
        <v>80</v>
      </c>
      <c r="BK126" s="187">
        <f>ROUND(I126*H126,2)</f>
        <v>0</v>
      </c>
      <c r="BL126" s="19" t="s">
        <v>139</v>
      </c>
      <c r="BM126" s="186" t="s">
        <v>1699</v>
      </c>
    </row>
    <row r="127" spans="1:65" s="2" customFormat="1" ht="11.25">
      <c r="A127" s="36"/>
      <c r="B127" s="37"/>
      <c r="C127" s="38"/>
      <c r="D127" s="188" t="s">
        <v>141</v>
      </c>
      <c r="E127" s="38"/>
      <c r="F127" s="189" t="s">
        <v>1700</v>
      </c>
      <c r="G127" s="38"/>
      <c r="H127" s="38"/>
      <c r="I127" s="190"/>
      <c r="J127" s="38"/>
      <c r="K127" s="38"/>
      <c r="L127" s="41"/>
      <c r="M127" s="191"/>
      <c r="N127" s="192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141</v>
      </c>
      <c r="AU127" s="19" t="s">
        <v>82</v>
      </c>
    </row>
    <row r="128" spans="1:65" s="2" customFormat="1" ht="37.9" customHeight="1">
      <c r="A128" s="36"/>
      <c r="B128" s="37"/>
      <c r="C128" s="175" t="s">
        <v>7</v>
      </c>
      <c r="D128" s="175" t="s">
        <v>134</v>
      </c>
      <c r="E128" s="176" t="s">
        <v>1701</v>
      </c>
      <c r="F128" s="177" t="s">
        <v>1702</v>
      </c>
      <c r="G128" s="178" t="s">
        <v>1655</v>
      </c>
      <c r="H128" s="179">
        <v>1</v>
      </c>
      <c r="I128" s="180"/>
      <c r="J128" s="181">
        <f>ROUND(I128*H128,2)</f>
        <v>0</v>
      </c>
      <c r="K128" s="177" t="s">
        <v>138</v>
      </c>
      <c r="L128" s="41"/>
      <c r="M128" s="182" t="s">
        <v>19</v>
      </c>
      <c r="N128" s="183" t="s">
        <v>43</v>
      </c>
      <c r="O128" s="66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139</v>
      </c>
      <c r="AT128" s="186" t="s">
        <v>134</v>
      </c>
      <c r="AU128" s="186" t="s">
        <v>82</v>
      </c>
      <c r="AY128" s="19" t="s">
        <v>132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80</v>
      </c>
      <c r="BK128" s="187">
        <f>ROUND(I128*H128,2)</f>
        <v>0</v>
      </c>
      <c r="BL128" s="19" t="s">
        <v>139</v>
      </c>
      <c r="BM128" s="186" t="s">
        <v>1703</v>
      </c>
    </row>
    <row r="129" spans="1:65" s="2" customFormat="1" ht="11.25">
      <c r="A129" s="36"/>
      <c r="B129" s="37"/>
      <c r="C129" s="38"/>
      <c r="D129" s="188" t="s">
        <v>141</v>
      </c>
      <c r="E129" s="38"/>
      <c r="F129" s="189" t="s">
        <v>1704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141</v>
      </c>
      <c r="AU129" s="19" t="s">
        <v>82</v>
      </c>
    </row>
    <row r="130" spans="1:65" s="2" customFormat="1" ht="16.5" customHeight="1">
      <c r="A130" s="36"/>
      <c r="B130" s="37"/>
      <c r="C130" s="175" t="s">
        <v>297</v>
      </c>
      <c r="D130" s="175" t="s">
        <v>134</v>
      </c>
      <c r="E130" s="176" t="s">
        <v>1705</v>
      </c>
      <c r="F130" s="177" t="s">
        <v>1706</v>
      </c>
      <c r="G130" s="178" t="s">
        <v>1707</v>
      </c>
      <c r="H130" s="179">
        <v>250</v>
      </c>
      <c r="I130" s="180"/>
      <c r="J130" s="181">
        <f>ROUND(I130*H130,2)</f>
        <v>0</v>
      </c>
      <c r="K130" s="177" t="s">
        <v>138</v>
      </c>
      <c r="L130" s="41"/>
      <c r="M130" s="182" t="s">
        <v>19</v>
      </c>
      <c r="N130" s="183" t="s">
        <v>43</v>
      </c>
      <c r="O130" s="66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6" t="s">
        <v>139</v>
      </c>
      <c r="AT130" s="186" t="s">
        <v>134</v>
      </c>
      <c r="AU130" s="186" t="s">
        <v>82</v>
      </c>
      <c r="AY130" s="19" t="s">
        <v>132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19" t="s">
        <v>80</v>
      </c>
      <c r="BK130" s="187">
        <f>ROUND(I130*H130,2)</f>
        <v>0</v>
      </c>
      <c r="BL130" s="19" t="s">
        <v>139</v>
      </c>
      <c r="BM130" s="186" t="s">
        <v>1708</v>
      </c>
    </row>
    <row r="131" spans="1:65" s="2" customFormat="1" ht="11.25">
      <c r="A131" s="36"/>
      <c r="B131" s="37"/>
      <c r="C131" s="38"/>
      <c r="D131" s="188" t="s">
        <v>141</v>
      </c>
      <c r="E131" s="38"/>
      <c r="F131" s="189" t="s">
        <v>1709</v>
      </c>
      <c r="G131" s="38"/>
      <c r="H131" s="38"/>
      <c r="I131" s="190"/>
      <c r="J131" s="38"/>
      <c r="K131" s="38"/>
      <c r="L131" s="41"/>
      <c r="M131" s="191"/>
      <c r="N131" s="192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141</v>
      </c>
      <c r="AU131" s="19" t="s">
        <v>82</v>
      </c>
    </row>
    <row r="132" spans="1:65" s="2" customFormat="1" ht="16.5" customHeight="1">
      <c r="A132" s="36"/>
      <c r="B132" s="37"/>
      <c r="C132" s="175" t="s">
        <v>307</v>
      </c>
      <c r="D132" s="175" t="s">
        <v>134</v>
      </c>
      <c r="E132" s="176" t="s">
        <v>1710</v>
      </c>
      <c r="F132" s="177" t="s">
        <v>1711</v>
      </c>
      <c r="G132" s="178" t="s">
        <v>1655</v>
      </c>
      <c r="H132" s="179">
        <v>1</v>
      </c>
      <c r="I132" s="180"/>
      <c r="J132" s="181">
        <f>ROUND(I132*H132,2)</f>
        <v>0</v>
      </c>
      <c r="K132" s="177" t="s">
        <v>138</v>
      </c>
      <c r="L132" s="41"/>
      <c r="M132" s="182" t="s">
        <v>19</v>
      </c>
      <c r="N132" s="183" t="s">
        <v>43</v>
      </c>
      <c r="O132" s="66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139</v>
      </c>
      <c r="AT132" s="186" t="s">
        <v>134</v>
      </c>
      <c r="AU132" s="186" t="s">
        <v>82</v>
      </c>
      <c r="AY132" s="19" t="s">
        <v>132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80</v>
      </c>
      <c r="BK132" s="187">
        <f>ROUND(I132*H132,2)</f>
        <v>0</v>
      </c>
      <c r="BL132" s="19" t="s">
        <v>139</v>
      </c>
      <c r="BM132" s="186" t="s">
        <v>1712</v>
      </c>
    </row>
    <row r="133" spans="1:65" s="2" customFormat="1" ht="11.25">
      <c r="A133" s="36"/>
      <c r="B133" s="37"/>
      <c r="C133" s="38"/>
      <c r="D133" s="188" t="s">
        <v>141</v>
      </c>
      <c r="E133" s="38"/>
      <c r="F133" s="189" t="s">
        <v>1713</v>
      </c>
      <c r="G133" s="38"/>
      <c r="H133" s="38"/>
      <c r="I133" s="190"/>
      <c r="J133" s="38"/>
      <c r="K133" s="38"/>
      <c r="L133" s="41"/>
      <c r="M133" s="191"/>
      <c r="N133" s="192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141</v>
      </c>
      <c r="AU133" s="19" t="s">
        <v>82</v>
      </c>
    </row>
    <row r="134" spans="1:65" s="2" customFormat="1" ht="16.5" customHeight="1">
      <c r="A134" s="36"/>
      <c r="B134" s="37"/>
      <c r="C134" s="175" t="s">
        <v>310</v>
      </c>
      <c r="D134" s="175" t="s">
        <v>134</v>
      </c>
      <c r="E134" s="176" t="s">
        <v>1714</v>
      </c>
      <c r="F134" s="177" t="s">
        <v>1715</v>
      </c>
      <c r="G134" s="178" t="s">
        <v>1655</v>
      </c>
      <c r="H134" s="179">
        <v>20</v>
      </c>
      <c r="I134" s="180"/>
      <c r="J134" s="181">
        <f>ROUND(I134*H134,2)</f>
        <v>0</v>
      </c>
      <c r="K134" s="177" t="s">
        <v>138</v>
      </c>
      <c r="L134" s="41"/>
      <c r="M134" s="182" t="s">
        <v>19</v>
      </c>
      <c r="N134" s="183" t="s">
        <v>43</v>
      </c>
      <c r="O134" s="66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139</v>
      </c>
      <c r="AT134" s="186" t="s">
        <v>134</v>
      </c>
      <c r="AU134" s="186" t="s">
        <v>82</v>
      </c>
      <c r="AY134" s="19" t="s">
        <v>132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80</v>
      </c>
      <c r="BK134" s="187">
        <f>ROUND(I134*H134,2)</f>
        <v>0</v>
      </c>
      <c r="BL134" s="19" t="s">
        <v>139</v>
      </c>
      <c r="BM134" s="186" t="s">
        <v>1716</v>
      </c>
    </row>
    <row r="135" spans="1:65" s="2" customFormat="1" ht="11.25">
      <c r="A135" s="36"/>
      <c r="B135" s="37"/>
      <c r="C135" s="38"/>
      <c r="D135" s="188" t="s">
        <v>141</v>
      </c>
      <c r="E135" s="38"/>
      <c r="F135" s="189" t="s">
        <v>1717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141</v>
      </c>
      <c r="AU135" s="19" t="s">
        <v>82</v>
      </c>
    </row>
    <row r="136" spans="1:65" s="2" customFormat="1" ht="16.5" customHeight="1">
      <c r="A136" s="36"/>
      <c r="B136" s="37"/>
      <c r="C136" s="175" t="s">
        <v>316</v>
      </c>
      <c r="D136" s="175" t="s">
        <v>134</v>
      </c>
      <c r="E136" s="176" t="s">
        <v>1718</v>
      </c>
      <c r="F136" s="177" t="s">
        <v>1719</v>
      </c>
      <c r="G136" s="178" t="s">
        <v>1655</v>
      </c>
      <c r="H136" s="179">
        <v>1</v>
      </c>
      <c r="I136" s="180"/>
      <c r="J136" s="181">
        <f>ROUND(I136*H136,2)</f>
        <v>0</v>
      </c>
      <c r="K136" s="177" t="s">
        <v>138</v>
      </c>
      <c r="L136" s="41"/>
      <c r="M136" s="182" t="s">
        <v>19</v>
      </c>
      <c r="N136" s="183" t="s">
        <v>43</v>
      </c>
      <c r="O136" s="66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6" t="s">
        <v>139</v>
      </c>
      <c r="AT136" s="186" t="s">
        <v>134</v>
      </c>
      <c r="AU136" s="186" t="s">
        <v>82</v>
      </c>
      <c r="AY136" s="19" t="s">
        <v>132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19" t="s">
        <v>80</v>
      </c>
      <c r="BK136" s="187">
        <f>ROUND(I136*H136,2)</f>
        <v>0</v>
      </c>
      <c r="BL136" s="19" t="s">
        <v>139</v>
      </c>
      <c r="BM136" s="186" t="s">
        <v>1720</v>
      </c>
    </row>
    <row r="137" spans="1:65" s="2" customFormat="1" ht="11.25">
      <c r="A137" s="36"/>
      <c r="B137" s="37"/>
      <c r="C137" s="38"/>
      <c r="D137" s="188" t="s">
        <v>141</v>
      </c>
      <c r="E137" s="38"/>
      <c r="F137" s="189" t="s">
        <v>1721</v>
      </c>
      <c r="G137" s="38"/>
      <c r="H137" s="38"/>
      <c r="I137" s="190"/>
      <c r="J137" s="38"/>
      <c r="K137" s="38"/>
      <c r="L137" s="41"/>
      <c r="M137" s="191"/>
      <c r="N137" s="192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141</v>
      </c>
      <c r="AU137" s="19" t="s">
        <v>82</v>
      </c>
    </row>
    <row r="138" spans="1:65" s="2" customFormat="1" ht="16.5" customHeight="1">
      <c r="A138" s="36"/>
      <c r="B138" s="37"/>
      <c r="C138" s="175" t="s">
        <v>321</v>
      </c>
      <c r="D138" s="175" t="s">
        <v>134</v>
      </c>
      <c r="E138" s="176" t="s">
        <v>1722</v>
      </c>
      <c r="F138" s="177" t="s">
        <v>1723</v>
      </c>
      <c r="G138" s="178" t="s">
        <v>1655</v>
      </c>
      <c r="H138" s="179">
        <v>2</v>
      </c>
      <c r="I138" s="180"/>
      <c r="J138" s="181">
        <f>ROUND(I138*H138,2)</f>
        <v>0</v>
      </c>
      <c r="K138" s="177" t="s">
        <v>138</v>
      </c>
      <c r="L138" s="41"/>
      <c r="M138" s="182" t="s">
        <v>19</v>
      </c>
      <c r="N138" s="183" t="s">
        <v>43</v>
      </c>
      <c r="O138" s="66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139</v>
      </c>
      <c r="AT138" s="186" t="s">
        <v>134</v>
      </c>
      <c r="AU138" s="186" t="s">
        <v>82</v>
      </c>
      <c r="AY138" s="19" t="s">
        <v>132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80</v>
      </c>
      <c r="BK138" s="187">
        <f>ROUND(I138*H138,2)</f>
        <v>0</v>
      </c>
      <c r="BL138" s="19" t="s">
        <v>139</v>
      </c>
      <c r="BM138" s="186" t="s">
        <v>1724</v>
      </c>
    </row>
    <row r="139" spans="1:65" s="2" customFormat="1" ht="11.25">
      <c r="A139" s="36"/>
      <c r="B139" s="37"/>
      <c r="C139" s="38"/>
      <c r="D139" s="188" t="s">
        <v>141</v>
      </c>
      <c r="E139" s="38"/>
      <c r="F139" s="189" t="s">
        <v>1725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141</v>
      </c>
      <c r="AU139" s="19" t="s">
        <v>82</v>
      </c>
    </row>
    <row r="140" spans="1:65" s="2" customFormat="1" ht="16.5" customHeight="1">
      <c r="A140" s="36"/>
      <c r="B140" s="37"/>
      <c r="C140" s="175" t="s">
        <v>328</v>
      </c>
      <c r="D140" s="175" t="s">
        <v>134</v>
      </c>
      <c r="E140" s="176" t="s">
        <v>1726</v>
      </c>
      <c r="F140" s="177" t="s">
        <v>1727</v>
      </c>
      <c r="G140" s="178" t="s">
        <v>1655</v>
      </c>
      <c r="H140" s="179">
        <v>1</v>
      </c>
      <c r="I140" s="180"/>
      <c r="J140" s="181">
        <f>ROUND(I140*H140,2)</f>
        <v>0</v>
      </c>
      <c r="K140" s="177" t="s">
        <v>138</v>
      </c>
      <c r="L140" s="41"/>
      <c r="M140" s="182" t="s">
        <v>19</v>
      </c>
      <c r="N140" s="183" t="s">
        <v>43</v>
      </c>
      <c r="O140" s="66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6" t="s">
        <v>139</v>
      </c>
      <c r="AT140" s="186" t="s">
        <v>134</v>
      </c>
      <c r="AU140" s="186" t="s">
        <v>82</v>
      </c>
      <c r="AY140" s="19" t="s">
        <v>132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19" t="s">
        <v>80</v>
      </c>
      <c r="BK140" s="187">
        <f>ROUND(I140*H140,2)</f>
        <v>0</v>
      </c>
      <c r="BL140" s="19" t="s">
        <v>139</v>
      </c>
      <c r="BM140" s="186" t="s">
        <v>1728</v>
      </c>
    </row>
    <row r="141" spans="1:65" s="2" customFormat="1" ht="11.25">
      <c r="A141" s="36"/>
      <c r="B141" s="37"/>
      <c r="C141" s="38"/>
      <c r="D141" s="188" t="s">
        <v>141</v>
      </c>
      <c r="E141" s="38"/>
      <c r="F141" s="189" t="s">
        <v>1729</v>
      </c>
      <c r="G141" s="38"/>
      <c r="H141" s="38"/>
      <c r="I141" s="190"/>
      <c r="J141" s="38"/>
      <c r="K141" s="38"/>
      <c r="L141" s="41"/>
      <c r="M141" s="191"/>
      <c r="N141" s="192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141</v>
      </c>
      <c r="AU141" s="19" t="s">
        <v>82</v>
      </c>
    </row>
    <row r="142" spans="1:65" s="2" customFormat="1" ht="16.5" customHeight="1">
      <c r="A142" s="36"/>
      <c r="B142" s="37"/>
      <c r="C142" s="175" t="s">
        <v>338</v>
      </c>
      <c r="D142" s="175" t="s">
        <v>134</v>
      </c>
      <c r="E142" s="176" t="s">
        <v>1730</v>
      </c>
      <c r="F142" s="177" t="s">
        <v>1731</v>
      </c>
      <c r="G142" s="178" t="s">
        <v>1655</v>
      </c>
      <c r="H142" s="179">
        <v>3</v>
      </c>
      <c r="I142" s="180"/>
      <c r="J142" s="181">
        <f>ROUND(I142*H142,2)</f>
        <v>0</v>
      </c>
      <c r="K142" s="177" t="s">
        <v>138</v>
      </c>
      <c r="L142" s="41"/>
      <c r="M142" s="182" t="s">
        <v>19</v>
      </c>
      <c r="N142" s="183" t="s">
        <v>43</v>
      </c>
      <c r="O142" s="66"/>
      <c r="P142" s="184">
        <f>O142*H142</f>
        <v>0</v>
      </c>
      <c r="Q142" s="184">
        <v>0</v>
      </c>
      <c r="R142" s="184">
        <f>Q142*H142</f>
        <v>0</v>
      </c>
      <c r="S142" s="184">
        <v>0</v>
      </c>
      <c r="T142" s="185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6" t="s">
        <v>139</v>
      </c>
      <c r="AT142" s="186" t="s">
        <v>134</v>
      </c>
      <c r="AU142" s="186" t="s">
        <v>82</v>
      </c>
      <c r="AY142" s="19" t="s">
        <v>132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19" t="s">
        <v>80</v>
      </c>
      <c r="BK142" s="187">
        <f>ROUND(I142*H142,2)</f>
        <v>0</v>
      </c>
      <c r="BL142" s="19" t="s">
        <v>139</v>
      </c>
      <c r="BM142" s="186" t="s">
        <v>1732</v>
      </c>
    </row>
    <row r="143" spans="1:65" s="2" customFormat="1" ht="11.25">
      <c r="A143" s="36"/>
      <c r="B143" s="37"/>
      <c r="C143" s="38"/>
      <c r="D143" s="188" t="s">
        <v>141</v>
      </c>
      <c r="E143" s="38"/>
      <c r="F143" s="189" t="s">
        <v>1733</v>
      </c>
      <c r="G143" s="38"/>
      <c r="H143" s="38"/>
      <c r="I143" s="190"/>
      <c r="J143" s="38"/>
      <c r="K143" s="38"/>
      <c r="L143" s="41"/>
      <c r="M143" s="191"/>
      <c r="N143" s="192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141</v>
      </c>
      <c r="AU143" s="19" t="s">
        <v>82</v>
      </c>
    </row>
    <row r="144" spans="1:65" s="2" customFormat="1" ht="16.5" customHeight="1">
      <c r="A144" s="36"/>
      <c r="B144" s="37"/>
      <c r="C144" s="175" t="s">
        <v>343</v>
      </c>
      <c r="D144" s="175" t="s">
        <v>134</v>
      </c>
      <c r="E144" s="176" t="s">
        <v>1734</v>
      </c>
      <c r="F144" s="177" t="s">
        <v>1735</v>
      </c>
      <c r="G144" s="178" t="s">
        <v>1655</v>
      </c>
      <c r="H144" s="179">
        <v>1</v>
      </c>
      <c r="I144" s="180"/>
      <c r="J144" s="181">
        <f>ROUND(I144*H144,2)</f>
        <v>0</v>
      </c>
      <c r="K144" s="177" t="s">
        <v>138</v>
      </c>
      <c r="L144" s="41"/>
      <c r="M144" s="182" t="s">
        <v>19</v>
      </c>
      <c r="N144" s="183" t="s">
        <v>43</v>
      </c>
      <c r="O144" s="66"/>
      <c r="P144" s="184">
        <f>O144*H144</f>
        <v>0</v>
      </c>
      <c r="Q144" s="184">
        <v>0</v>
      </c>
      <c r="R144" s="184">
        <f>Q144*H144</f>
        <v>0</v>
      </c>
      <c r="S144" s="184">
        <v>0</v>
      </c>
      <c r="T144" s="185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6" t="s">
        <v>139</v>
      </c>
      <c r="AT144" s="186" t="s">
        <v>134</v>
      </c>
      <c r="AU144" s="186" t="s">
        <v>82</v>
      </c>
      <c r="AY144" s="19" t="s">
        <v>132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19" t="s">
        <v>80</v>
      </c>
      <c r="BK144" s="187">
        <f>ROUND(I144*H144,2)</f>
        <v>0</v>
      </c>
      <c r="BL144" s="19" t="s">
        <v>139</v>
      </c>
      <c r="BM144" s="186" t="s">
        <v>1736</v>
      </c>
    </row>
    <row r="145" spans="1:65" s="2" customFormat="1" ht="11.25">
      <c r="A145" s="36"/>
      <c r="B145" s="37"/>
      <c r="C145" s="38"/>
      <c r="D145" s="188" t="s">
        <v>141</v>
      </c>
      <c r="E145" s="38"/>
      <c r="F145" s="189" t="s">
        <v>1737</v>
      </c>
      <c r="G145" s="38"/>
      <c r="H145" s="38"/>
      <c r="I145" s="190"/>
      <c r="J145" s="38"/>
      <c r="K145" s="38"/>
      <c r="L145" s="41"/>
      <c r="M145" s="191"/>
      <c r="N145" s="192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141</v>
      </c>
      <c r="AU145" s="19" t="s">
        <v>82</v>
      </c>
    </row>
    <row r="146" spans="1:65" s="2" customFormat="1" ht="16.5" customHeight="1">
      <c r="A146" s="36"/>
      <c r="B146" s="37"/>
      <c r="C146" s="175" t="s">
        <v>350</v>
      </c>
      <c r="D146" s="175" t="s">
        <v>134</v>
      </c>
      <c r="E146" s="176" t="s">
        <v>1738</v>
      </c>
      <c r="F146" s="177" t="s">
        <v>1739</v>
      </c>
      <c r="G146" s="178" t="s">
        <v>1655</v>
      </c>
      <c r="H146" s="179">
        <v>1</v>
      </c>
      <c r="I146" s="180"/>
      <c r="J146" s="181">
        <f>ROUND(I146*H146,2)</f>
        <v>0</v>
      </c>
      <c r="K146" s="177" t="s">
        <v>138</v>
      </c>
      <c r="L146" s="41"/>
      <c r="M146" s="182" t="s">
        <v>19</v>
      </c>
      <c r="N146" s="183" t="s">
        <v>43</v>
      </c>
      <c r="O146" s="66"/>
      <c r="P146" s="184">
        <f>O146*H146</f>
        <v>0</v>
      </c>
      <c r="Q146" s="184">
        <v>0</v>
      </c>
      <c r="R146" s="184">
        <f>Q146*H146</f>
        <v>0</v>
      </c>
      <c r="S146" s="184">
        <v>0</v>
      </c>
      <c r="T146" s="185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6" t="s">
        <v>139</v>
      </c>
      <c r="AT146" s="186" t="s">
        <v>134</v>
      </c>
      <c r="AU146" s="186" t="s">
        <v>82</v>
      </c>
      <c r="AY146" s="19" t="s">
        <v>132</v>
      </c>
      <c r="BE146" s="187">
        <f>IF(N146="základní",J146,0)</f>
        <v>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19" t="s">
        <v>80</v>
      </c>
      <c r="BK146" s="187">
        <f>ROUND(I146*H146,2)</f>
        <v>0</v>
      </c>
      <c r="BL146" s="19" t="s">
        <v>139</v>
      </c>
      <c r="BM146" s="186" t="s">
        <v>1740</v>
      </c>
    </row>
    <row r="147" spans="1:65" s="2" customFormat="1" ht="11.25">
      <c r="A147" s="36"/>
      <c r="B147" s="37"/>
      <c r="C147" s="38"/>
      <c r="D147" s="188" t="s">
        <v>141</v>
      </c>
      <c r="E147" s="38"/>
      <c r="F147" s="189" t="s">
        <v>1741</v>
      </c>
      <c r="G147" s="38"/>
      <c r="H147" s="38"/>
      <c r="I147" s="190"/>
      <c r="J147" s="38"/>
      <c r="K147" s="38"/>
      <c r="L147" s="41"/>
      <c r="M147" s="191"/>
      <c r="N147" s="192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141</v>
      </c>
      <c r="AU147" s="19" t="s">
        <v>82</v>
      </c>
    </row>
    <row r="148" spans="1:65" s="2" customFormat="1" ht="16.5" customHeight="1">
      <c r="A148" s="36"/>
      <c r="B148" s="37"/>
      <c r="C148" s="175" t="s">
        <v>353</v>
      </c>
      <c r="D148" s="175" t="s">
        <v>134</v>
      </c>
      <c r="E148" s="176" t="s">
        <v>1742</v>
      </c>
      <c r="F148" s="177" t="s">
        <v>1743</v>
      </c>
      <c r="G148" s="178" t="s">
        <v>1196</v>
      </c>
      <c r="H148" s="179">
        <v>1</v>
      </c>
      <c r="I148" s="180"/>
      <c r="J148" s="181">
        <f>ROUND(I148*H148,2)</f>
        <v>0</v>
      </c>
      <c r="K148" s="177" t="s">
        <v>138</v>
      </c>
      <c r="L148" s="41"/>
      <c r="M148" s="182" t="s">
        <v>19</v>
      </c>
      <c r="N148" s="183" t="s">
        <v>43</v>
      </c>
      <c r="O148" s="66"/>
      <c r="P148" s="184">
        <f>O148*H148</f>
        <v>0</v>
      </c>
      <c r="Q148" s="184">
        <v>0</v>
      </c>
      <c r="R148" s="184">
        <f>Q148*H148</f>
        <v>0</v>
      </c>
      <c r="S148" s="184">
        <v>0</v>
      </c>
      <c r="T148" s="185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6" t="s">
        <v>139</v>
      </c>
      <c r="AT148" s="186" t="s">
        <v>134</v>
      </c>
      <c r="AU148" s="186" t="s">
        <v>82</v>
      </c>
      <c r="AY148" s="19" t="s">
        <v>132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19" t="s">
        <v>80</v>
      </c>
      <c r="BK148" s="187">
        <f>ROUND(I148*H148,2)</f>
        <v>0</v>
      </c>
      <c r="BL148" s="19" t="s">
        <v>139</v>
      </c>
      <c r="BM148" s="186" t="s">
        <v>1744</v>
      </c>
    </row>
    <row r="149" spans="1:65" s="2" customFormat="1" ht="11.25">
      <c r="A149" s="36"/>
      <c r="B149" s="37"/>
      <c r="C149" s="38"/>
      <c r="D149" s="188" t="s">
        <v>141</v>
      </c>
      <c r="E149" s="38"/>
      <c r="F149" s="189" t="s">
        <v>1745</v>
      </c>
      <c r="G149" s="38"/>
      <c r="H149" s="38"/>
      <c r="I149" s="190"/>
      <c r="J149" s="38"/>
      <c r="K149" s="38"/>
      <c r="L149" s="41"/>
      <c r="M149" s="191"/>
      <c r="N149" s="192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141</v>
      </c>
      <c r="AU149" s="19" t="s">
        <v>82</v>
      </c>
    </row>
    <row r="150" spans="1:65" s="2" customFormat="1" ht="16.5" customHeight="1">
      <c r="A150" s="36"/>
      <c r="B150" s="37"/>
      <c r="C150" s="175" t="s">
        <v>359</v>
      </c>
      <c r="D150" s="175" t="s">
        <v>134</v>
      </c>
      <c r="E150" s="176" t="s">
        <v>1746</v>
      </c>
      <c r="F150" s="177" t="s">
        <v>1747</v>
      </c>
      <c r="G150" s="178" t="s">
        <v>1196</v>
      </c>
      <c r="H150" s="179">
        <v>1</v>
      </c>
      <c r="I150" s="180"/>
      <c r="J150" s="181">
        <f>ROUND(I150*H150,2)</f>
        <v>0</v>
      </c>
      <c r="K150" s="177" t="s">
        <v>138</v>
      </c>
      <c r="L150" s="41"/>
      <c r="M150" s="182" t="s">
        <v>19</v>
      </c>
      <c r="N150" s="183" t="s">
        <v>43</v>
      </c>
      <c r="O150" s="66"/>
      <c r="P150" s="184">
        <f>O150*H150</f>
        <v>0</v>
      </c>
      <c r="Q150" s="184">
        <v>0</v>
      </c>
      <c r="R150" s="184">
        <f>Q150*H150</f>
        <v>0</v>
      </c>
      <c r="S150" s="184">
        <v>0</v>
      </c>
      <c r="T150" s="185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6" t="s">
        <v>139</v>
      </c>
      <c r="AT150" s="186" t="s">
        <v>134</v>
      </c>
      <c r="AU150" s="186" t="s">
        <v>82</v>
      </c>
      <c r="AY150" s="19" t="s">
        <v>132</v>
      </c>
      <c r="BE150" s="187">
        <f>IF(N150="základní",J150,0)</f>
        <v>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19" t="s">
        <v>80</v>
      </c>
      <c r="BK150" s="187">
        <f>ROUND(I150*H150,2)</f>
        <v>0</v>
      </c>
      <c r="BL150" s="19" t="s">
        <v>139</v>
      </c>
      <c r="BM150" s="186" t="s">
        <v>1748</v>
      </c>
    </row>
    <row r="151" spans="1:65" s="2" customFormat="1" ht="11.25">
      <c r="A151" s="36"/>
      <c r="B151" s="37"/>
      <c r="C151" s="38"/>
      <c r="D151" s="188" t="s">
        <v>141</v>
      </c>
      <c r="E151" s="38"/>
      <c r="F151" s="189" t="s">
        <v>1749</v>
      </c>
      <c r="G151" s="38"/>
      <c r="H151" s="38"/>
      <c r="I151" s="190"/>
      <c r="J151" s="38"/>
      <c r="K151" s="38"/>
      <c r="L151" s="41"/>
      <c r="M151" s="191"/>
      <c r="N151" s="192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141</v>
      </c>
      <c r="AU151" s="19" t="s">
        <v>82</v>
      </c>
    </row>
    <row r="152" spans="1:65" s="2" customFormat="1" ht="33" customHeight="1">
      <c r="A152" s="36"/>
      <c r="B152" s="37"/>
      <c r="C152" s="175" t="s">
        <v>376</v>
      </c>
      <c r="D152" s="175" t="s">
        <v>134</v>
      </c>
      <c r="E152" s="176" t="s">
        <v>1750</v>
      </c>
      <c r="F152" s="177" t="s">
        <v>1751</v>
      </c>
      <c r="G152" s="178" t="s">
        <v>1196</v>
      </c>
      <c r="H152" s="179">
        <v>1</v>
      </c>
      <c r="I152" s="180"/>
      <c r="J152" s="181">
        <f>ROUND(I152*H152,2)</f>
        <v>0</v>
      </c>
      <c r="K152" s="177" t="s">
        <v>138</v>
      </c>
      <c r="L152" s="41"/>
      <c r="M152" s="182" t="s">
        <v>19</v>
      </c>
      <c r="N152" s="183" t="s">
        <v>43</v>
      </c>
      <c r="O152" s="66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6" t="s">
        <v>139</v>
      </c>
      <c r="AT152" s="186" t="s">
        <v>134</v>
      </c>
      <c r="AU152" s="186" t="s">
        <v>82</v>
      </c>
      <c r="AY152" s="19" t="s">
        <v>132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19" t="s">
        <v>80</v>
      </c>
      <c r="BK152" s="187">
        <f>ROUND(I152*H152,2)</f>
        <v>0</v>
      </c>
      <c r="BL152" s="19" t="s">
        <v>139</v>
      </c>
      <c r="BM152" s="186" t="s">
        <v>1752</v>
      </c>
    </row>
    <row r="153" spans="1:65" s="2" customFormat="1" ht="11.25">
      <c r="A153" s="36"/>
      <c r="B153" s="37"/>
      <c r="C153" s="38"/>
      <c r="D153" s="188" t="s">
        <v>141</v>
      </c>
      <c r="E153" s="38"/>
      <c r="F153" s="189" t="s">
        <v>1753</v>
      </c>
      <c r="G153" s="38"/>
      <c r="H153" s="38"/>
      <c r="I153" s="190"/>
      <c r="J153" s="38"/>
      <c r="K153" s="38"/>
      <c r="L153" s="41"/>
      <c r="M153" s="191"/>
      <c r="N153" s="192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141</v>
      </c>
      <c r="AU153" s="19" t="s">
        <v>82</v>
      </c>
    </row>
    <row r="154" spans="1:65" s="2" customFormat="1" ht="16.5" customHeight="1">
      <c r="A154" s="36"/>
      <c r="B154" s="37"/>
      <c r="C154" s="175" t="s">
        <v>381</v>
      </c>
      <c r="D154" s="175" t="s">
        <v>134</v>
      </c>
      <c r="E154" s="176" t="s">
        <v>1754</v>
      </c>
      <c r="F154" s="177" t="s">
        <v>1755</v>
      </c>
      <c r="G154" s="178" t="s">
        <v>1196</v>
      </c>
      <c r="H154" s="179">
        <v>1</v>
      </c>
      <c r="I154" s="180"/>
      <c r="J154" s="181">
        <f>ROUND(I154*H154,2)</f>
        <v>0</v>
      </c>
      <c r="K154" s="177" t="s">
        <v>138</v>
      </c>
      <c r="L154" s="41"/>
      <c r="M154" s="182" t="s">
        <v>19</v>
      </c>
      <c r="N154" s="183" t="s">
        <v>43</v>
      </c>
      <c r="O154" s="66"/>
      <c r="P154" s="184">
        <f>O154*H154</f>
        <v>0</v>
      </c>
      <c r="Q154" s="184">
        <v>0</v>
      </c>
      <c r="R154" s="184">
        <f>Q154*H154</f>
        <v>0</v>
      </c>
      <c r="S154" s="184">
        <v>0</v>
      </c>
      <c r="T154" s="185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6" t="s">
        <v>139</v>
      </c>
      <c r="AT154" s="186" t="s">
        <v>134</v>
      </c>
      <c r="AU154" s="186" t="s">
        <v>82</v>
      </c>
      <c r="AY154" s="19" t="s">
        <v>132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19" t="s">
        <v>80</v>
      </c>
      <c r="BK154" s="187">
        <f>ROUND(I154*H154,2)</f>
        <v>0</v>
      </c>
      <c r="BL154" s="19" t="s">
        <v>139</v>
      </c>
      <c r="BM154" s="186" t="s">
        <v>1756</v>
      </c>
    </row>
    <row r="155" spans="1:65" s="2" customFormat="1" ht="11.25">
      <c r="A155" s="36"/>
      <c r="B155" s="37"/>
      <c r="C155" s="38"/>
      <c r="D155" s="188" t="s">
        <v>141</v>
      </c>
      <c r="E155" s="38"/>
      <c r="F155" s="189" t="s">
        <v>1757</v>
      </c>
      <c r="G155" s="38"/>
      <c r="H155" s="38"/>
      <c r="I155" s="190"/>
      <c r="J155" s="38"/>
      <c r="K155" s="38"/>
      <c r="L155" s="41"/>
      <c r="M155" s="191"/>
      <c r="N155" s="192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141</v>
      </c>
      <c r="AU155" s="19" t="s">
        <v>82</v>
      </c>
    </row>
    <row r="156" spans="1:65" s="2" customFormat="1" ht="16.5" customHeight="1">
      <c r="A156" s="36"/>
      <c r="B156" s="37"/>
      <c r="C156" s="175" t="s">
        <v>387</v>
      </c>
      <c r="D156" s="175" t="s">
        <v>134</v>
      </c>
      <c r="E156" s="176" t="s">
        <v>1758</v>
      </c>
      <c r="F156" s="177" t="s">
        <v>1759</v>
      </c>
      <c r="G156" s="178" t="s">
        <v>1196</v>
      </c>
      <c r="H156" s="179">
        <v>1</v>
      </c>
      <c r="I156" s="180"/>
      <c r="J156" s="181">
        <f>ROUND(I156*H156,2)</f>
        <v>0</v>
      </c>
      <c r="K156" s="177" t="s">
        <v>138</v>
      </c>
      <c r="L156" s="41"/>
      <c r="M156" s="182" t="s">
        <v>19</v>
      </c>
      <c r="N156" s="183" t="s">
        <v>43</v>
      </c>
      <c r="O156" s="66"/>
      <c r="P156" s="184">
        <f>O156*H156</f>
        <v>0</v>
      </c>
      <c r="Q156" s="184">
        <v>0</v>
      </c>
      <c r="R156" s="184">
        <f>Q156*H156</f>
        <v>0</v>
      </c>
      <c r="S156" s="184">
        <v>0</v>
      </c>
      <c r="T156" s="185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6" t="s">
        <v>139</v>
      </c>
      <c r="AT156" s="186" t="s">
        <v>134</v>
      </c>
      <c r="AU156" s="186" t="s">
        <v>82</v>
      </c>
      <c r="AY156" s="19" t="s">
        <v>132</v>
      </c>
      <c r="BE156" s="187">
        <f>IF(N156="základní",J156,0)</f>
        <v>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19" t="s">
        <v>80</v>
      </c>
      <c r="BK156" s="187">
        <f>ROUND(I156*H156,2)</f>
        <v>0</v>
      </c>
      <c r="BL156" s="19" t="s">
        <v>139</v>
      </c>
      <c r="BM156" s="186" t="s">
        <v>1760</v>
      </c>
    </row>
    <row r="157" spans="1:65" s="2" customFormat="1" ht="11.25">
      <c r="A157" s="36"/>
      <c r="B157" s="37"/>
      <c r="C157" s="38"/>
      <c r="D157" s="188" t="s">
        <v>141</v>
      </c>
      <c r="E157" s="38"/>
      <c r="F157" s="189" t="s">
        <v>1761</v>
      </c>
      <c r="G157" s="38"/>
      <c r="H157" s="38"/>
      <c r="I157" s="190"/>
      <c r="J157" s="38"/>
      <c r="K157" s="38"/>
      <c r="L157" s="41"/>
      <c r="M157" s="191"/>
      <c r="N157" s="192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141</v>
      </c>
      <c r="AU157" s="19" t="s">
        <v>82</v>
      </c>
    </row>
    <row r="158" spans="1:65" s="2" customFormat="1" ht="16.5" customHeight="1">
      <c r="A158" s="36"/>
      <c r="B158" s="37"/>
      <c r="C158" s="175" t="s">
        <v>398</v>
      </c>
      <c r="D158" s="175" t="s">
        <v>134</v>
      </c>
      <c r="E158" s="176" t="s">
        <v>1762</v>
      </c>
      <c r="F158" s="177" t="s">
        <v>1763</v>
      </c>
      <c r="G158" s="178" t="s">
        <v>1196</v>
      </c>
      <c r="H158" s="179">
        <v>100</v>
      </c>
      <c r="I158" s="180"/>
      <c r="J158" s="181">
        <f>ROUND(I158*H158,2)</f>
        <v>0</v>
      </c>
      <c r="K158" s="177" t="s">
        <v>138</v>
      </c>
      <c r="L158" s="41"/>
      <c r="M158" s="182" t="s">
        <v>19</v>
      </c>
      <c r="N158" s="183" t="s">
        <v>43</v>
      </c>
      <c r="O158" s="66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6" t="s">
        <v>139</v>
      </c>
      <c r="AT158" s="186" t="s">
        <v>134</v>
      </c>
      <c r="AU158" s="186" t="s">
        <v>82</v>
      </c>
      <c r="AY158" s="19" t="s">
        <v>132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19" t="s">
        <v>80</v>
      </c>
      <c r="BK158" s="187">
        <f>ROUND(I158*H158,2)</f>
        <v>0</v>
      </c>
      <c r="BL158" s="19" t="s">
        <v>139</v>
      </c>
      <c r="BM158" s="186" t="s">
        <v>1764</v>
      </c>
    </row>
    <row r="159" spans="1:65" s="2" customFormat="1" ht="11.25">
      <c r="A159" s="36"/>
      <c r="B159" s="37"/>
      <c r="C159" s="38"/>
      <c r="D159" s="188" t="s">
        <v>141</v>
      </c>
      <c r="E159" s="38"/>
      <c r="F159" s="189" t="s">
        <v>1765</v>
      </c>
      <c r="G159" s="38"/>
      <c r="H159" s="38"/>
      <c r="I159" s="190"/>
      <c r="J159" s="38"/>
      <c r="K159" s="38"/>
      <c r="L159" s="41"/>
      <c r="M159" s="191"/>
      <c r="N159" s="192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141</v>
      </c>
      <c r="AU159" s="19" t="s">
        <v>82</v>
      </c>
    </row>
    <row r="160" spans="1:65" s="2" customFormat="1" ht="37.9" customHeight="1">
      <c r="A160" s="36"/>
      <c r="B160" s="37"/>
      <c r="C160" s="175" t="s">
        <v>406</v>
      </c>
      <c r="D160" s="175" t="s">
        <v>134</v>
      </c>
      <c r="E160" s="176" t="s">
        <v>1766</v>
      </c>
      <c r="F160" s="177" t="s">
        <v>1767</v>
      </c>
      <c r="G160" s="178" t="s">
        <v>1196</v>
      </c>
      <c r="H160" s="179">
        <v>1</v>
      </c>
      <c r="I160" s="180"/>
      <c r="J160" s="181">
        <f>ROUND(I160*H160,2)</f>
        <v>0</v>
      </c>
      <c r="K160" s="177" t="s">
        <v>138</v>
      </c>
      <c r="L160" s="41"/>
      <c r="M160" s="182" t="s">
        <v>19</v>
      </c>
      <c r="N160" s="183" t="s">
        <v>43</v>
      </c>
      <c r="O160" s="66"/>
      <c r="P160" s="184">
        <f>O160*H160</f>
        <v>0</v>
      </c>
      <c r="Q160" s="184">
        <v>0</v>
      </c>
      <c r="R160" s="184">
        <f>Q160*H160</f>
        <v>0</v>
      </c>
      <c r="S160" s="184">
        <v>0</v>
      </c>
      <c r="T160" s="185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6" t="s">
        <v>139</v>
      </c>
      <c r="AT160" s="186" t="s">
        <v>134</v>
      </c>
      <c r="AU160" s="186" t="s">
        <v>82</v>
      </c>
      <c r="AY160" s="19" t="s">
        <v>132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9" t="s">
        <v>80</v>
      </c>
      <c r="BK160" s="187">
        <f>ROUND(I160*H160,2)</f>
        <v>0</v>
      </c>
      <c r="BL160" s="19" t="s">
        <v>139</v>
      </c>
      <c r="BM160" s="186" t="s">
        <v>1768</v>
      </c>
    </row>
    <row r="161" spans="1:65" s="2" customFormat="1" ht="11.25">
      <c r="A161" s="36"/>
      <c r="B161" s="37"/>
      <c r="C161" s="38"/>
      <c r="D161" s="188" t="s">
        <v>141</v>
      </c>
      <c r="E161" s="38"/>
      <c r="F161" s="189" t="s">
        <v>1769</v>
      </c>
      <c r="G161" s="38"/>
      <c r="H161" s="38"/>
      <c r="I161" s="190"/>
      <c r="J161" s="38"/>
      <c r="K161" s="38"/>
      <c r="L161" s="41"/>
      <c r="M161" s="191"/>
      <c r="N161" s="192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141</v>
      </c>
      <c r="AU161" s="19" t="s">
        <v>82</v>
      </c>
    </row>
    <row r="162" spans="1:65" s="2" customFormat="1" ht="16.5" customHeight="1">
      <c r="A162" s="36"/>
      <c r="B162" s="37"/>
      <c r="C162" s="175" t="s">
        <v>411</v>
      </c>
      <c r="D162" s="175" t="s">
        <v>134</v>
      </c>
      <c r="E162" s="176" t="s">
        <v>1770</v>
      </c>
      <c r="F162" s="177" t="s">
        <v>1771</v>
      </c>
      <c r="G162" s="178" t="s">
        <v>1196</v>
      </c>
      <c r="H162" s="179">
        <v>1</v>
      </c>
      <c r="I162" s="180"/>
      <c r="J162" s="181">
        <f>ROUND(I162*H162,2)</f>
        <v>0</v>
      </c>
      <c r="K162" s="177" t="s">
        <v>138</v>
      </c>
      <c r="L162" s="41"/>
      <c r="M162" s="182" t="s">
        <v>19</v>
      </c>
      <c r="N162" s="183" t="s">
        <v>43</v>
      </c>
      <c r="O162" s="66"/>
      <c r="P162" s="184">
        <f>O162*H162</f>
        <v>0</v>
      </c>
      <c r="Q162" s="184">
        <v>0</v>
      </c>
      <c r="R162" s="184">
        <f>Q162*H162</f>
        <v>0</v>
      </c>
      <c r="S162" s="184">
        <v>0</v>
      </c>
      <c r="T162" s="185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6" t="s">
        <v>139</v>
      </c>
      <c r="AT162" s="186" t="s">
        <v>134</v>
      </c>
      <c r="AU162" s="186" t="s">
        <v>82</v>
      </c>
      <c r="AY162" s="19" t="s">
        <v>132</v>
      </c>
      <c r="BE162" s="187">
        <f>IF(N162="základní",J162,0)</f>
        <v>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19" t="s">
        <v>80</v>
      </c>
      <c r="BK162" s="187">
        <f>ROUND(I162*H162,2)</f>
        <v>0</v>
      </c>
      <c r="BL162" s="19" t="s">
        <v>139</v>
      </c>
      <c r="BM162" s="186" t="s">
        <v>1772</v>
      </c>
    </row>
    <row r="163" spans="1:65" s="2" customFormat="1" ht="11.25">
      <c r="A163" s="36"/>
      <c r="B163" s="37"/>
      <c r="C163" s="38"/>
      <c r="D163" s="188" t="s">
        <v>141</v>
      </c>
      <c r="E163" s="38"/>
      <c r="F163" s="189" t="s">
        <v>1773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141</v>
      </c>
      <c r="AU163" s="19" t="s">
        <v>82</v>
      </c>
    </row>
    <row r="164" spans="1:65" s="2" customFormat="1" ht="37.9" customHeight="1">
      <c r="A164" s="36"/>
      <c r="B164" s="37"/>
      <c r="C164" s="175" t="s">
        <v>425</v>
      </c>
      <c r="D164" s="175" t="s">
        <v>134</v>
      </c>
      <c r="E164" s="176" t="s">
        <v>1774</v>
      </c>
      <c r="F164" s="177" t="s">
        <v>1775</v>
      </c>
      <c r="G164" s="178" t="s">
        <v>1196</v>
      </c>
      <c r="H164" s="179">
        <v>1</v>
      </c>
      <c r="I164" s="180"/>
      <c r="J164" s="181">
        <f>ROUND(I164*H164,2)</f>
        <v>0</v>
      </c>
      <c r="K164" s="177" t="s">
        <v>138</v>
      </c>
      <c r="L164" s="41"/>
      <c r="M164" s="182" t="s">
        <v>19</v>
      </c>
      <c r="N164" s="183" t="s">
        <v>43</v>
      </c>
      <c r="O164" s="66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6" t="s">
        <v>139</v>
      </c>
      <c r="AT164" s="186" t="s">
        <v>134</v>
      </c>
      <c r="AU164" s="186" t="s">
        <v>82</v>
      </c>
      <c r="AY164" s="19" t="s">
        <v>132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19" t="s">
        <v>80</v>
      </c>
      <c r="BK164" s="187">
        <f>ROUND(I164*H164,2)</f>
        <v>0</v>
      </c>
      <c r="BL164" s="19" t="s">
        <v>139</v>
      </c>
      <c r="BM164" s="186" t="s">
        <v>1776</v>
      </c>
    </row>
    <row r="165" spans="1:65" s="2" customFormat="1" ht="11.25">
      <c r="A165" s="36"/>
      <c r="B165" s="37"/>
      <c r="C165" s="38"/>
      <c r="D165" s="188" t="s">
        <v>141</v>
      </c>
      <c r="E165" s="38"/>
      <c r="F165" s="189" t="s">
        <v>1777</v>
      </c>
      <c r="G165" s="38"/>
      <c r="H165" s="38"/>
      <c r="I165" s="190"/>
      <c r="J165" s="38"/>
      <c r="K165" s="38"/>
      <c r="L165" s="41"/>
      <c r="M165" s="191"/>
      <c r="N165" s="192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141</v>
      </c>
      <c r="AU165" s="19" t="s">
        <v>82</v>
      </c>
    </row>
    <row r="166" spans="1:65" s="2" customFormat="1" ht="33" customHeight="1">
      <c r="A166" s="36"/>
      <c r="B166" s="37"/>
      <c r="C166" s="175" t="s">
        <v>436</v>
      </c>
      <c r="D166" s="175" t="s">
        <v>134</v>
      </c>
      <c r="E166" s="176" t="s">
        <v>1778</v>
      </c>
      <c r="F166" s="177" t="s">
        <v>1779</v>
      </c>
      <c r="G166" s="178" t="s">
        <v>1196</v>
      </c>
      <c r="H166" s="179">
        <v>1</v>
      </c>
      <c r="I166" s="180"/>
      <c r="J166" s="181">
        <f>ROUND(I166*H166,2)</f>
        <v>0</v>
      </c>
      <c r="K166" s="177" t="s">
        <v>138</v>
      </c>
      <c r="L166" s="41"/>
      <c r="M166" s="182" t="s">
        <v>19</v>
      </c>
      <c r="N166" s="183" t="s">
        <v>43</v>
      </c>
      <c r="O166" s="66"/>
      <c r="P166" s="184">
        <f>O166*H166</f>
        <v>0</v>
      </c>
      <c r="Q166" s="184">
        <v>0</v>
      </c>
      <c r="R166" s="184">
        <f>Q166*H166</f>
        <v>0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139</v>
      </c>
      <c r="AT166" s="186" t="s">
        <v>134</v>
      </c>
      <c r="AU166" s="186" t="s">
        <v>82</v>
      </c>
      <c r="AY166" s="19" t="s">
        <v>132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80</v>
      </c>
      <c r="BK166" s="187">
        <f>ROUND(I166*H166,2)</f>
        <v>0</v>
      </c>
      <c r="BL166" s="19" t="s">
        <v>139</v>
      </c>
      <c r="BM166" s="186" t="s">
        <v>1780</v>
      </c>
    </row>
    <row r="167" spans="1:65" s="2" customFormat="1" ht="11.25">
      <c r="A167" s="36"/>
      <c r="B167" s="37"/>
      <c r="C167" s="38"/>
      <c r="D167" s="188" t="s">
        <v>141</v>
      </c>
      <c r="E167" s="38"/>
      <c r="F167" s="189" t="s">
        <v>1781</v>
      </c>
      <c r="G167" s="38"/>
      <c r="H167" s="38"/>
      <c r="I167" s="190"/>
      <c r="J167" s="38"/>
      <c r="K167" s="38"/>
      <c r="L167" s="41"/>
      <c r="M167" s="191"/>
      <c r="N167" s="192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141</v>
      </c>
      <c r="AU167" s="19" t="s">
        <v>82</v>
      </c>
    </row>
    <row r="168" spans="1:65" s="2" customFormat="1" ht="16.5" customHeight="1">
      <c r="A168" s="36"/>
      <c r="B168" s="37"/>
      <c r="C168" s="175" t="s">
        <v>443</v>
      </c>
      <c r="D168" s="175" t="s">
        <v>134</v>
      </c>
      <c r="E168" s="176" t="s">
        <v>1782</v>
      </c>
      <c r="F168" s="177" t="s">
        <v>1783</v>
      </c>
      <c r="G168" s="178" t="s">
        <v>1196</v>
      </c>
      <c r="H168" s="179">
        <v>1</v>
      </c>
      <c r="I168" s="180"/>
      <c r="J168" s="181">
        <f>ROUND(I168*H168,2)</f>
        <v>0</v>
      </c>
      <c r="K168" s="177" t="s">
        <v>138</v>
      </c>
      <c r="L168" s="41"/>
      <c r="M168" s="182" t="s">
        <v>19</v>
      </c>
      <c r="N168" s="183" t="s">
        <v>43</v>
      </c>
      <c r="O168" s="66"/>
      <c r="P168" s="184">
        <f>O168*H168</f>
        <v>0</v>
      </c>
      <c r="Q168" s="184">
        <v>0</v>
      </c>
      <c r="R168" s="184">
        <f>Q168*H168</f>
        <v>0</v>
      </c>
      <c r="S168" s="184">
        <v>0</v>
      </c>
      <c r="T168" s="185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6" t="s">
        <v>139</v>
      </c>
      <c r="AT168" s="186" t="s">
        <v>134</v>
      </c>
      <c r="AU168" s="186" t="s">
        <v>82</v>
      </c>
      <c r="AY168" s="19" t="s">
        <v>132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19" t="s">
        <v>80</v>
      </c>
      <c r="BK168" s="187">
        <f>ROUND(I168*H168,2)</f>
        <v>0</v>
      </c>
      <c r="BL168" s="19" t="s">
        <v>139</v>
      </c>
      <c r="BM168" s="186" t="s">
        <v>1784</v>
      </c>
    </row>
    <row r="169" spans="1:65" s="2" customFormat="1" ht="11.25">
      <c r="A169" s="36"/>
      <c r="B169" s="37"/>
      <c r="C169" s="38"/>
      <c r="D169" s="188" t="s">
        <v>141</v>
      </c>
      <c r="E169" s="38"/>
      <c r="F169" s="189" t="s">
        <v>1785</v>
      </c>
      <c r="G169" s="38"/>
      <c r="H169" s="38"/>
      <c r="I169" s="190"/>
      <c r="J169" s="38"/>
      <c r="K169" s="38"/>
      <c r="L169" s="41"/>
      <c r="M169" s="191"/>
      <c r="N169" s="192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141</v>
      </c>
      <c r="AU169" s="19" t="s">
        <v>82</v>
      </c>
    </row>
    <row r="170" spans="1:65" s="2" customFormat="1" ht="16.5" customHeight="1">
      <c r="A170" s="36"/>
      <c r="B170" s="37"/>
      <c r="C170" s="175" t="s">
        <v>448</v>
      </c>
      <c r="D170" s="175" t="s">
        <v>134</v>
      </c>
      <c r="E170" s="176" t="s">
        <v>1786</v>
      </c>
      <c r="F170" s="177" t="s">
        <v>1787</v>
      </c>
      <c r="G170" s="178" t="s">
        <v>1196</v>
      </c>
      <c r="H170" s="179">
        <v>1</v>
      </c>
      <c r="I170" s="180"/>
      <c r="J170" s="181">
        <f>ROUND(I170*H170,2)</f>
        <v>0</v>
      </c>
      <c r="K170" s="177" t="s">
        <v>138</v>
      </c>
      <c r="L170" s="41"/>
      <c r="M170" s="182" t="s">
        <v>19</v>
      </c>
      <c r="N170" s="183" t="s">
        <v>43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139</v>
      </c>
      <c r="AT170" s="186" t="s">
        <v>134</v>
      </c>
      <c r="AU170" s="186" t="s">
        <v>82</v>
      </c>
      <c r="AY170" s="19" t="s">
        <v>132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80</v>
      </c>
      <c r="BK170" s="187">
        <f>ROUND(I170*H170,2)</f>
        <v>0</v>
      </c>
      <c r="BL170" s="19" t="s">
        <v>139</v>
      </c>
      <c r="BM170" s="186" t="s">
        <v>1788</v>
      </c>
    </row>
    <row r="171" spans="1:65" s="2" customFormat="1" ht="11.25">
      <c r="A171" s="36"/>
      <c r="B171" s="37"/>
      <c r="C171" s="38"/>
      <c r="D171" s="188" t="s">
        <v>141</v>
      </c>
      <c r="E171" s="38"/>
      <c r="F171" s="189" t="s">
        <v>1789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141</v>
      </c>
      <c r="AU171" s="19" t="s">
        <v>82</v>
      </c>
    </row>
    <row r="172" spans="1:65" s="2" customFormat="1" ht="16.5" customHeight="1">
      <c r="A172" s="36"/>
      <c r="B172" s="37"/>
      <c r="C172" s="175" t="s">
        <v>455</v>
      </c>
      <c r="D172" s="175" t="s">
        <v>134</v>
      </c>
      <c r="E172" s="176" t="s">
        <v>1790</v>
      </c>
      <c r="F172" s="177" t="s">
        <v>1791</v>
      </c>
      <c r="G172" s="178" t="s">
        <v>1196</v>
      </c>
      <c r="H172" s="179">
        <v>1</v>
      </c>
      <c r="I172" s="180"/>
      <c r="J172" s="181">
        <f>ROUND(I172*H172,2)</f>
        <v>0</v>
      </c>
      <c r="K172" s="177" t="s">
        <v>138</v>
      </c>
      <c r="L172" s="41"/>
      <c r="M172" s="182" t="s">
        <v>19</v>
      </c>
      <c r="N172" s="183" t="s">
        <v>43</v>
      </c>
      <c r="O172" s="66"/>
      <c r="P172" s="184">
        <f>O172*H172</f>
        <v>0</v>
      </c>
      <c r="Q172" s="184">
        <v>0</v>
      </c>
      <c r="R172" s="184">
        <f>Q172*H172</f>
        <v>0</v>
      </c>
      <c r="S172" s="184">
        <v>0</v>
      </c>
      <c r="T172" s="185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6" t="s">
        <v>139</v>
      </c>
      <c r="AT172" s="186" t="s">
        <v>134</v>
      </c>
      <c r="AU172" s="186" t="s">
        <v>82</v>
      </c>
      <c r="AY172" s="19" t="s">
        <v>132</v>
      </c>
      <c r="BE172" s="187">
        <f>IF(N172="základní",J172,0)</f>
        <v>0</v>
      </c>
      <c r="BF172" s="187">
        <f>IF(N172="snížená",J172,0)</f>
        <v>0</v>
      </c>
      <c r="BG172" s="187">
        <f>IF(N172="zákl. přenesená",J172,0)</f>
        <v>0</v>
      </c>
      <c r="BH172" s="187">
        <f>IF(N172="sníž. přenesená",J172,0)</f>
        <v>0</v>
      </c>
      <c r="BI172" s="187">
        <f>IF(N172="nulová",J172,0)</f>
        <v>0</v>
      </c>
      <c r="BJ172" s="19" t="s">
        <v>80</v>
      </c>
      <c r="BK172" s="187">
        <f>ROUND(I172*H172,2)</f>
        <v>0</v>
      </c>
      <c r="BL172" s="19" t="s">
        <v>139</v>
      </c>
      <c r="BM172" s="186" t="s">
        <v>1792</v>
      </c>
    </row>
    <row r="173" spans="1:65" s="2" customFormat="1" ht="11.25">
      <c r="A173" s="36"/>
      <c r="B173" s="37"/>
      <c r="C173" s="38"/>
      <c r="D173" s="188" t="s">
        <v>141</v>
      </c>
      <c r="E173" s="38"/>
      <c r="F173" s="189" t="s">
        <v>1793</v>
      </c>
      <c r="G173" s="38"/>
      <c r="H173" s="38"/>
      <c r="I173" s="190"/>
      <c r="J173" s="38"/>
      <c r="K173" s="38"/>
      <c r="L173" s="41"/>
      <c r="M173" s="191"/>
      <c r="N173" s="192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141</v>
      </c>
      <c r="AU173" s="19" t="s">
        <v>82</v>
      </c>
    </row>
    <row r="174" spans="1:65" s="2" customFormat="1" ht="16.5" customHeight="1">
      <c r="A174" s="36"/>
      <c r="B174" s="37"/>
      <c r="C174" s="175" t="s">
        <v>462</v>
      </c>
      <c r="D174" s="175" t="s">
        <v>134</v>
      </c>
      <c r="E174" s="176" t="s">
        <v>1794</v>
      </c>
      <c r="F174" s="177" t="s">
        <v>1795</v>
      </c>
      <c r="G174" s="178" t="s">
        <v>1196</v>
      </c>
      <c r="H174" s="179">
        <v>1</v>
      </c>
      <c r="I174" s="180"/>
      <c r="J174" s="181">
        <f>ROUND(I174*H174,2)</f>
        <v>0</v>
      </c>
      <c r="K174" s="177" t="s">
        <v>138</v>
      </c>
      <c r="L174" s="41"/>
      <c r="M174" s="182" t="s">
        <v>19</v>
      </c>
      <c r="N174" s="183" t="s">
        <v>43</v>
      </c>
      <c r="O174" s="66"/>
      <c r="P174" s="184">
        <f>O174*H174</f>
        <v>0</v>
      </c>
      <c r="Q174" s="184">
        <v>0</v>
      </c>
      <c r="R174" s="184">
        <f>Q174*H174</f>
        <v>0</v>
      </c>
      <c r="S174" s="184">
        <v>0</v>
      </c>
      <c r="T174" s="185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6" t="s">
        <v>139</v>
      </c>
      <c r="AT174" s="186" t="s">
        <v>134</v>
      </c>
      <c r="AU174" s="186" t="s">
        <v>82</v>
      </c>
      <c r="AY174" s="19" t="s">
        <v>132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19" t="s">
        <v>80</v>
      </c>
      <c r="BK174" s="187">
        <f>ROUND(I174*H174,2)</f>
        <v>0</v>
      </c>
      <c r="BL174" s="19" t="s">
        <v>139</v>
      </c>
      <c r="BM174" s="186" t="s">
        <v>1796</v>
      </c>
    </row>
    <row r="175" spans="1:65" s="2" customFormat="1" ht="11.25">
      <c r="A175" s="36"/>
      <c r="B175" s="37"/>
      <c r="C175" s="38"/>
      <c r="D175" s="188" t="s">
        <v>141</v>
      </c>
      <c r="E175" s="38"/>
      <c r="F175" s="189" t="s">
        <v>1797</v>
      </c>
      <c r="G175" s="38"/>
      <c r="H175" s="38"/>
      <c r="I175" s="190"/>
      <c r="J175" s="38"/>
      <c r="K175" s="38"/>
      <c r="L175" s="41"/>
      <c r="M175" s="191"/>
      <c r="N175" s="192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141</v>
      </c>
      <c r="AU175" s="19" t="s">
        <v>82</v>
      </c>
    </row>
    <row r="176" spans="1:65" s="2" customFormat="1" ht="16.5" customHeight="1">
      <c r="A176" s="36"/>
      <c r="B176" s="37"/>
      <c r="C176" s="175" t="s">
        <v>469</v>
      </c>
      <c r="D176" s="175" t="s">
        <v>134</v>
      </c>
      <c r="E176" s="176" t="s">
        <v>1798</v>
      </c>
      <c r="F176" s="177" t="s">
        <v>1799</v>
      </c>
      <c r="G176" s="178" t="s">
        <v>1800</v>
      </c>
      <c r="H176" s="179">
        <v>3</v>
      </c>
      <c r="I176" s="180"/>
      <c r="J176" s="181">
        <f>ROUND(I176*H176,2)</f>
        <v>0</v>
      </c>
      <c r="K176" s="177" t="s">
        <v>138</v>
      </c>
      <c r="L176" s="41"/>
      <c r="M176" s="182" t="s">
        <v>19</v>
      </c>
      <c r="N176" s="183" t="s">
        <v>43</v>
      </c>
      <c r="O176" s="66"/>
      <c r="P176" s="184">
        <f>O176*H176</f>
        <v>0</v>
      </c>
      <c r="Q176" s="184">
        <v>0</v>
      </c>
      <c r="R176" s="184">
        <f>Q176*H176</f>
        <v>0</v>
      </c>
      <c r="S176" s="184">
        <v>0</v>
      </c>
      <c r="T176" s="185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6" t="s">
        <v>139</v>
      </c>
      <c r="AT176" s="186" t="s">
        <v>134</v>
      </c>
      <c r="AU176" s="186" t="s">
        <v>82</v>
      </c>
      <c r="AY176" s="19" t="s">
        <v>132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9" t="s">
        <v>80</v>
      </c>
      <c r="BK176" s="187">
        <f>ROUND(I176*H176,2)</f>
        <v>0</v>
      </c>
      <c r="BL176" s="19" t="s">
        <v>139</v>
      </c>
      <c r="BM176" s="186" t="s">
        <v>1801</v>
      </c>
    </row>
    <row r="177" spans="1:65" s="2" customFormat="1" ht="11.25">
      <c r="A177" s="36"/>
      <c r="B177" s="37"/>
      <c r="C177" s="38"/>
      <c r="D177" s="188" t="s">
        <v>141</v>
      </c>
      <c r="E177" s="38"/>
      <c r="F177" s="189" t="s">
        <v>1802</v>
      </c>
      <c r="G177" s="38"/>
      <c r="H177" s="38"/>
      <c r="I177" s="190"/>
      <c r="J177" s="38"/>
      <c r="K177" s="38"/>
      <c r="L177" s="41"/>
      <c r="M177" s="191"/>
      <c r="N177" s="192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141</v>
      </c>
      <c r="AU177" s="19" t="s">
        <v>82</v>
      </c>
    </row>
    <row r="178" spans="1:65" s="2" customFormat="1" ht="16.5" customHeight="1">
      <c r="A178" s="36"/>
      <c r="B178" s="37"/>
      <c r="C178" s="175" t="s">
        <v>474</v>
      </c>
      <c r="D178" s="175" t="s">
        <v>134</v>
      </c>
      <c r="E178" s="176" t="s">
        <v>1803</v>
      </c>
      <c r="F178" s="177" t="s">
        <v>1804</v>
      </c>
      <c r="G178" s="178" t="s">
        <v>1800</v>
      </c>
      <c r="H178" s="179">
        <v>1</v>
      </c>
      <c r="I178" s="180"/>
      <c r="J178" s="181">
        <f>ROUND(I178*H178,2)</f>
        <v>0</v>
      </c>
      <c r="K178" s="177" t="s">
        <v>138</v>
      </c>
      <c r="L178" s="41"/>
      <c r="M178" s="182" t="s">
        <v>19</v>
      </c>
      <c r="N178" s="183" t="s">
        <v>43</v>
      </c>
      <c r="O178" s="66"/>
      <c r="P178" s="184">
        <f>O178*H178</f>
        <v>0</v>
      </c>
      <c r="Q178" s="184">
        <v>0</v>
      </c>
      <c r="R178" s="184">
        <f>Q178*H178</f>
        <v>0</v>
      </c>
      <c r="S178" s="184">
        <v>0</v>
      </c>
      <c r="T178" s="185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6" t="s">
        <v>139</v>
      </c>
      <c r="AT178" s="186" t="s">
        <v>134</v>
      </c>
      <c r="AU178" s="186" t="s">
        <v>82</v>
      </c>
      <c r="AY178" s="19" t="s">
        <v>132</v>
      </c>
      <c r="BE178" s="187">
        <f>IF(N178="základní",J178,0)</f>
        <v>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19" t="s">
        <v>80</v>
      </c>
      <c r="BK178" s="187">
        <f>ROUND(I178*H178,2)</f>
        <v>0</v>
      </c>
      <c r="BL178" s="19" t="s">
        <v>139</v>
      </c>
      <c r="BM178" s="186" t="s">
        <v>1805</v>
      </c>
    </row>
    <row r="179" spans="1:65" s="2" customFormat="1" ht="11.25">
      <c r="A179" s="36"/>
      <c r="B179" s="37"/>
      <c r="C179" s="38"/>
      <c r="D179" s="188" t="s">
        <v>141</v>
      </c>
      <c r="E179" s="38"/>
      <c r="F179" s="189" t="s">
        <v>1806</v>
      </c>
      <c r="G179" s="38"/>
      <c r="H179" s="38"/>
      <c r="I179" s="190"/>
      <c r="J179" s="38"/>
      <c r="K179" s="38"/>
      <c r="L179" s="41"/>
      <c r="M179" s="191"/>
      <c r="N179" s="192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141</v>
      </c>
      <c r="AU179" s="19" t="s">
        <v>82</v>
      </c>
    </row>
    <row r="180" spans="1:65" s="2" customFormat="1" ht="16.5" customHeight="1">
      <c r="A180" s="36"/>
      <c r="B180" s="37"/>
      <c r="C180" s="175" t="s">
        <v>483</v>
      </c>
      <c r="D180" s="175" t="s">
        <v>134</v>
      </c>
      <c r="E180" s="176" t="s">
        <v>1807</v>
      </c>
      <c r="F180" s="177" t="s">
        <v>1808</v>
      </c>
      <c r="G180" s="178" t="s">
        <v>1800</v>
      </c>
      <c r="H180" s="179">
        <v>1</v>
      </c>
      <c r="I180" s="180"/>
      <c r="J180" s="181">
        <f>ROUND(I180*H180,2)</f>
        <v>0</v>
      </c>
      <c r="K180" s="177" t="s">
        <v>138</v>
      </c>
      <c r="L180" s="41"/>
      <c r="M180" s="182" t="s">
        <v>19</v>
      </c>
      <c r="N180" s="183" t="s">
        <v>43</v>
      </c>
      <c r="O180" s="66"/>
      <c r="P180" s="184">
        <f>O180*H180</f>
        <v>0</v>
      </c>
      <c r="Q180" s="184">
        <v>0</v>
      </c>
      <c r="R180" s="184">
        <f>Q180*H180</f>
        <v>0</v>
      </c>
      <c r="S180" s="184">
        <v>0</v>
      </c>
      <c r="T180" s="185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6" t="s">
        <v>139</v>
      </c>
      <c r="AT180" s="186" t="s">
        <v>134</v>
      </c>
      <c r="AU180" s="186" t="s">
        <v>82</v>
      </c>
      <c r="AY180" s="19" t="s">
        <v>132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19" t="s">
        <v>80</v>
      </c>
      <c r="BK180" s="187">
        <f>ROUND(I180*H180,2)</f>
        <v>0</v>
      </c>
      <c r="BL180" s="19" t="s">
        <v>139</v>
      </c>
      <c r="BM180" s="186" t="s">
        <v>1809</v>
      </c>
    </row>
    <row r="181" spans="1:65" s="2" customFormat="1" ht="11.25">
      <c r="A181" s="36"/>
      <c r="B181" s="37"/>
      <c r="C181" s="38"/>
      <c r="D181" s="188" t="s">
        <v>141</v>
      </c>
      <c r="E181" s="38"/>
      <c r="F181" s="189" t="s">
        <v>1810</v>
      </c>
      <c r="G181" s="38"/>
      <c r="H181" s="38"/>
      <c r="I181" s="190"/>
      <c r="J181" s="38"/>
      <c r="K181" s="38"/>
      <c r="L181" s="41"/>
      <c r="M181" s="191"/>
      <c r="N181" s="192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141</v>
      </c>
      <c r="AU181" s="19" t="s">
        <v>82</v>
      </c>
    </row>
    <row r="182" spans="1:65" s="2" customFormat="1" ht="16.5" customHeight="1">
      <c r="A182" s="36"/>
      <c r="B182" s="37"/>
      <c r="C182" s="175" t="s">
        <v>491</v>
      </c>
      <c r="D182" s="175" t="s">
        <v>134</v>
      </c>
      <c r="E182" s="176" t="s">
        <v>1811</v>
      </c>
      <c r="F182" s="177" t="s">
        <v>1812</v>
      </c>
      <c r="G182" s="178" t="s">
        <v>1800</v>
      </c>
      <c r="H182" s="179">
        <v>2</v>
      </c>
      <c r="I182" s="180"/>
      <c r="J182" s="181">
        <f>ROUND(I182*H182,2)</f>
        <v>0</v>
      </c>
      <c r="K182" s="177" t="s">
        <v>138</v>
      </c>
      <c r="L182" s="41"/>
      <c r="M182" s="182" t="s">
        <v>19</v>
      </c>
      <c r="N182" s="183" t="s">
        <v>43</v>
      </c>
      <c r="O182" s="66"/>
      <c r="P182" s="184">
        <f>O182*H182</f>
        <v>0</v>
      </c>
      <c r="Q182" s="184">
        <v>0</v>
      </c>
      <c r="R182" s="184">
        <f>Q182*H182</f>
        <v>0</v>
      </c>
      <c r="S182" s="184">
        <v>0</v>
      </c>
      <c r="T182" s="185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6" t="s">
        <v>139</v>
      </c>
      <c r="AT182" s="186" t="s">
        <v>134</v>
      </c>
      <c r="AU182" s="186" t="s">
        <v>82</v>
      </c>
      <c r="AY182" s="19" t="s">
        <v>132</v>
      </c>
      <c r="BE182" s="187">
        <f>IF(N182="základní",J182,0)</f>
        <v>0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19" t="s">
        <v>80</v>
      </c>
      <c r="BK182" s="187">
        <f>ROUND(I182*H182,2)</f>
        <v>0</v>
      </c>
      <c r="BL182" s="19" t="s">
        <v>139</v>
      </c>
      <c r="BM182" s="186" t="s">
        <v>1813</v>
      </c>
    </row>
    <row r="183" spans="1:65" s="2" customFormat="1" ht="11.25">
      <c r="A183" s="36"/>
      <c r="B183" s="37"/>
      <c r="C183" s="38"/>
      <c r="D183" s="188" t="s">
        <v>141</v>
      </c>
      <c r="E183" s="38"/>
      <c r="F183" s="189" t="s">
        <v>1814</v>
      </c>
      <c r="G183" s="38"/>
      <c r="H183" s="38"/>
      <c r="I183" s="190"/>
      <c r="J183" s="38"/>
      <c r="K183" s="38"/>
      <c r="L183" s="41"/>
      <c r="M183" s="191"/>
      <c r="N183" s="192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141</v>
      </c>
      <c r="AU183" s="19" t="s">
        <v>82</v>
      </c>
    </row>
    <row r="184" spans="1:65" s="2" customFormat="1" ht="16.5" customHeight="1">
      <c r="A184" s="36"/>
      <c r="B184" s="37"/>
      <c r="C184" s="175" t="s">
        <v>502</v>
      </c>
      <c r="D184" s="175" t="s">
        <v>134</v>
      </c>
      <c r="E184" s="176" t="s">
        <v>1815</v>
      </c>
      <c r="F184" s="177" t="s">
        <v>1816</v>
      </c>
      <c r="G184" s="178" t="s">
        <v>1800</v>
      </c>
      <c r="H184" s="179">
        <v>1</v>
      </c>
      <c r="I184" s="180"/>
      <c r="J184" s="181">
        <f>ROUND(I184*H184,2)</f>
        <v>0</v>
      </c>
      <c r="K184" s="177" t="s">
        <v>138</v>
      </c>
      <c r="L184" s="41"/>
      <c r="M184" s="182" t="s">
        <v>19</v>
      </c>
      <c r="N184" s="183" t="s">
        <v>43</v>
      </c>
      <c r="O184" s="66"/>
      <c r="P184" s="184">
        <f>O184*H184</f>
        <v>0</v>
      </c>
      <c r="Q184" s="184">
        <v>0</v>
      </c>
      <c r="R184" s="184">
        <f>Q184*H184</f>
        <v>0</v>
      </c>
      <c r="S184" s="184">
        <v>0</v>
      </c>
      <c r="T184" s="185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6" t="s">
        <v>139</v>
      </c>
      <c r="AT184" s="186" t="s">
        <v>134</v>
      </c>
      <c r="AU184" s="186" t="s">
        <v>82</v>
      </c>
      <c r="AY184" s="19" t="s">
        <v>132</v>
      </c>
      <c r="BE184" s="187">
        <f>IF(N184="základní",J184,0)</f>
        <v>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19" t="s">
        <v>80</v>
      </c>
      <c r="BK184" s="187">
        <f>ROUND(I184*H184,2)</f>
        <v>0</v>
      </c>
      <c r="BL184" s="19" t="s">
        <v>139</v>
      </c>
      <c r="BM184" s="186" t="s">
        <v>1817</v>
      </c>
    </row>
    <row r="185" spans="1:65" s="2" customFormat="1" ht="11.25">
      <c r="A185" s="36"/>
      <c r="B185" s="37"/>
      <c r="C185" s="38"/>
      <c r="D185" s="188" t="s">
        <v>141</v>
      </c>
      <c r="E185" s="38"/>
      <c r="F185" s="189" t="s">
        <v>1818</v>
      </c>
      <c r="G185" s="38"/>
      <c r="H185" s="38"/>
      <c r="I185" s="190"/>
      <c r="J185" s="38"/>
      <c r="K185" s="38"/>
      <c r="L185" s="41"/>
      <c r="M185" s="191"/>
      <c r="N185" s="192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141</v>
      </c>
      <c r="AU185" s="19" t="s">
        <v>82</v>
      </c>
    </row>
    <row r="186" spans="1:65" s="2" customFormat="1" ht="16.5" customHeight="1">
      <c r="A186" s="36"/>
      <c r="B186" s="37"/>
      <c r="C186" s="175" t="s">
        <v>509</v>
      </c>
      <c r="D186" s="175" t="s">
        <v>134</v>
      </c>
      <c r="E186" s="176" t="s">
        <v>1819</v>
      </c>
      <c r="F186" s="177" t="s">
        <v>1820</v>
      </c>
      <c r="G186" s="178" t="s">
        <v>1800</v>
      </c>
      <c r="H186" s="179">
        <v>2</v>
      </c>
      <c r="I186" s="180"/>
      <c r="J186" s="181">
        <f>ROUND(I186*H186,2)</f>
        <v>0</v>
      </c>
      <c r="K186" s="177" t="s">
        <v>138</v>
      </c>
      <c r="L186" s="41"/>
      <c r="M186" s="182" t="s">
        <v>19</v>
      </c>
      <c r="N186" s="183" t="s">
        <v>43</v>
      </c>
      <c r="O186" s="66"/>
      <c r="P186" s="184">
        <f>O186*H186</f>
        <v>0</v>
      </c>
      <c r="Q186" s="184">
        <v>0</v>
      </c>
      <c r="R186" s="184">
        <f>Q186*H186</f>
        <v>0</v>
      </c>
      <c r="S186" s="184">
        <v>0</v>
      </c>
      <c r="T186" s="1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6" t="s">
        <v>139</v>
      </c>
      <c r="AT186" s="186" t="s">
        <v>134</v>
      </c>
      <c r="AU186" s="186" t="s">
        <v>82</v>
      </c>
      <c r="AY186" s="19" t="s">
        <v>132</v>
      </c>
      <c r="BE186" s="187">
        <f>IF(N186="základní",J186,0)</f>
        <v>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9" t="s">
        <v>80</v>
      </c>
      <c r="BK186" s="187">
        <f>ROUND(I186*H186,2)</f>
        <v>0</v>
      </c>
      <c r="BL186" s="19" t="s">
        <v>139</v>
      </c>
      <c r="BM186" s="186" t="s">
        <v>1821</v>
      </c>
    </row>
    <row r="187" spans="1:65" s="2" customFormat="1" ht="11.25">
      <c r="A187" s="36"/>
      <c r="B187" s="37"/>
      <c r="C187" s="38"/>
      <c r="D187" s="188" t="s">
        <v>141</v>
      </c>
      <c r="E187" s="38"/>
      <c r="F187" s="189" t="s">
        <v>1822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141</v>
      </c>
      <c r="AU187" s="19" t="s">
        <v>82</v>
      </c>
    </row>
    <row r="188" spans="1:65" s="2" customFormat="1" ht="16.5" customHeight="1">
      <c r="A188" s="36"/>
      <c r="B188" s="37"/>
      <c r="C188" s="175" t="s">
        <v>539</v>
      </c>
      <c r="D188" s="175" t="s">
        <v>134</v>
      </c>
      <c r="E188" s="176" t="s">
        <v>1823</v>
      </c>
      <c r="F188" s="177" t="s">
        <v>1824</v>
      </c>
      <c r="G188" s="178" t="s">
        <v>1800</v>
      </c>
      <c r="H188" s="179">
        <v>5</v>
      </c>
      <c r="I188" s="180"/>
      <c r="J188" s="181">
        <f>ROUND(I188*H188,2)</f>
        <v>0</v>
      </c>
      <c r="K188" s="177" t="s">
        <v>138</v>
      </c>
      <c r="L188" s="41"/>
      <c r="M188" s="182" t="s">
        <v>19</v>
      </c>
      <c r="N188" s="183" t="s">
        <v>43</v>
      </c>
      <c r="O188" s="66"/>
      <c r="P188" s="184">
        <f>O188*H188</f>
        <v>0</v>
      </c>
      <c r="Q188" s="184">
        <v>0</v>
      </c>
      <c r="R188" s="184">
        <f>Q188*H188</f>
        <v>0</v>
      </c>
      <c r="S188" s="184">
        <v>0</v>
      </c>
      <c r="T188" s="185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6" t="s">
        <v>139</v>
      </c>
      <c r="AT188" s="186" t="s">
        <v>134</v>
      </c>
      <c r="AU188" s="186" t="s">
        <v>82</v>
      </c>
      <c r="AY188" s="19" t="s">
        <v>132</v>
      </c>
      <c r="BE188" s="187">
        <f>IF(N188="základní",J188,0)</f>
        <v>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19" t="s">
        <v>80</v>
      </c>
      <c r="BK188" s="187">
        <f>ROUND(I188*H188,2)</f>
        <v>0</v>
      </c>
      <c r="BL188" s="19" t="s">
        <v>139</v>
      </c>
      <c r="BM188" s="186" t="s">
        <v>1825</v>
      </c>
    </row>
    <row r="189" spans="1:65" s="2" customFormat="1" ht="11.25">
      <c r="A189" s="36"/>
      <c r="B189" s="37"/>
      <c r="C189" s="38"/>
      <c r="D189" s="188" t="s">
        <v>141</v>
      </c>
      <c r="E189" s="38"/>
      <c r="F189" s="189" t="s">
        <v>1826</v>
      </c>
      <c r="G189" s="38"/>
      <c r="H189" s="38"/>
      <c r="I189" s="190"/>
      <c r="J189" s="38"/>
      <c r="K189" s="38"/>
      <c r="L189" s="41"/>
      <c r="M189" s="191"/>
      <c r="N189" s="192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141</v>
      </c>
      <c r="AU189" s="19" t="s">
        <v>82</v>
      </c>
    </row>
    <row r="190" spans="1:65" s="2" customFormat="1" ht="16.5" customHeight="1">
      <c r="A190" s="36"/>
      <c r="B190" s="37"/>
      <c r="C190" s="175" t="s">
        <v>549</v>
      </c>
      <c r="D190" s="175" t="s">
        <v>134</v>
      </c>
      <c r="E190" s="176" t="s">
        <v>1827</v>
      </c>
      <c r="F190" s="177" t="s">
        <v>1828</v>
      </c>
      <c r="G190" s="178" t="s">
        <v>1800</v>
      </c>
      <c r="H190" s="179">
        <v>1</v>
      </c>
      <c r="I190" s="180"/>
      <c r="J190" s="181">
        <f>ROUND(I190*H190,2)</f>
        <v>0</v>
      </c>
      <c r="K190" s="177" t="s">
        <v>138</v>
      </c>
      <c r="L190" s="41"/>
      <c r="M190" s="182" t="s">
        <v>19</v>
      </c>
      <c r="N190" s="183" t="s">
        <v>43</v>
      </c>
      <c r="O190" s="66"/>
      <c r="P190" s="184">
        <f>O190*H190</f>
        <v>0</v>
      </c>
      <c r="Q190" s="184">
        <v>0</v>
      </c>
      <c r="R190" s="184">
        <f>Q190*H190</f>
        <v>0</v>
      </c>
      <c r="S190" s="184">
        <v>0</v>
      </c>
      <c r="T190" s="185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6" t="s">
        <v>139</v>
      </c>
      <c r="AT190" s="186" t="s">
        <v>134</v>
      </c>
      <c r="AU190" s="186" t="s">
        <v>82</v>
      </c>
      <c r="AY190" s="19" t="s">
        <v>132</v>
      </c>
      <c r="BE190" s="187">
        <f>IF(N190="základní",J190,0)</f>
        <v>0</v>
      </c>
      <c r="BF190" s="187">
        <f>IF(N190="snížená",J190,0)</f>
        <v>0</v>
      </c>
      <c r="BG190" s="187">
        <f>IF(N190="zákl. přenesená",J190,0)</f>
        <v>0</v>
      </c>
      <c r="BH190" s="187">
        <f>IF(N190="sníž. přenesená",J190,0)</f>
        <v>0</v>
      </c>
      <c r="BI190" s="187">
        <f>IF(N190="nulová",J190,0)</f>
        <v>0</v>
      </c>
      <c r="BJ190" s="19" t="s">
        <v>80</v>
      </c>
      <c r="BK190" s="187">
        <f>ROUND(I190*H190,2)</f>
        <v>0</v>
      </c>
      <c r="BL190" s="19" t="s">
        <v>139</v>
      </c>
      <c r="BM190" s="186" t="s">
        <v>1829</v>
      </c>
    </row>
    <row r="191" spans="1:65" s="2" customFormat="1" ht="11.25">
      <c r="A191" s="36"/>
      <c r="B191" s="37"/>
      <c r="C191" s="38"/>
      <c r="D191" s="188" t="s">
        <v>141</v>
      </c>
      <c r="E191" s="38"/>
      <c r="F191" s="189" t="s">
        <v>1830</v>
      </c>
      <c r="G191" s="38"/>
      <c r="H191" s="38"/>
      <c r="I191" s="190"/>
      <c r="J191" s="38"/>
      <c r="K191" s="38"/>
      <c r="L191" s="41"/>
      <c r="M191" s="191"/>
      <c r="N191" s="192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141</v>
      </c>
      <c r="AU191" s="19" t="s">
        <v>82</v>
      </c>
    </row>
    <row r="192" spans="1:65" s="2" customFormat="1" ht="16.5" customHeight="1">
      <c r="A192" s="36"/>
      <c r="B192" s="37"/>
      <c r="C192" s="175" t="s">
        <v>556</v>
      </c>
      <c r="D192" s="175" t="s">
        <v>134</v>
      </c>
      <c r="E192" s="176" t="s">
        <v>1831</v>
      </c>
      <c r="F192" s="177" t="s">
        <v>1832</v>
      </c>
      <c r="G192" s="178" t="s">
        <v>1800</v>
      </c>
      <c r="H192" s="179">
        <v>13</v>
      </c>
      <c r="I192" s="180"/>
      <c r="J192" s="181">
        <f>ROUND(I192*H192,2)</f>
        <v>0</v>
      </c>
      <c r="K192" s="177" t="s">
        <v>138</v>
      </c>
      <c r="L192" s="41"/>
      <c r="M192" s="182" t="s">
        <v>19</v>
      </c>
      <c r="N192" s="183" t="s">
        <v>43</v>
      </c>
      <c r="O192" s="66"/>
      <c r="P192" s="184">
        <f>O192*H192</f>
        <v>0</v>
      </c>
      <c r="Q192" s="184">
        <v>0</v>
      </c>
      <c r="R192" s="184">
        <f>Q192*H192</f>
        <v>0</v>
      </c>
      <c r="S192" s="184">
        <v>0</v>
      </c>
      <c r="T192" s="185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6" t="s">
        <v>139</v>
      </c>
      <c r="AT192" s="186" t="s">
        <v>134</v>
      </c>
      <c r="AU192" s="186" t="s">
        <v>82</v>
      </c>
      <c r="AY192" s="19" t="s">
        <v>132</v>
      </c>
      <c r="BE192" s="187">
        <f>IF(N192="základní",J192,0)</f>
        <v>0</v>
      </c>
      <c r="BF192" s="187">
        <f>IF(N192="snížená",J192,0)</f>
        <v>0</v>
      </c>
      <c r="BG192" s="187">
        <f>IF(N192="zákl. přenesená",J192,0)</f>
        <v>0</v>
      </c>
      <c r="BH192" s="187">
        <f>IF(N192="sníž. přenesená",J192,0)</f>
        <v>0</v>
      </c>
      <c r="BI192" s="187">
        <f>IF(N192="nulová",J192,0)</f>
        <v>0</v>
      </c>
      <c r="BJ192" s="19" t="s">
        <v>80</v>
      </c>
      <c r="BK192" s="187">
        <f>ROUND(I192*H192,2)</f>
        <v>0</v>
      </c>
      <c r="BL192" s="19" t="s">
        <v>139</v>
      </c>
      <c r="BM192" s="186" t="s">
        <v>1833</v>
      </c>
    </row>
    <row r="193" spans="1:65" s="2" customFormat="1" ht="11.25">
      <c r="A193" s="36"/>
      <c r="B193" s="37"/>
      <c r="C193" s="38"/>
      <c r="D193" s="188" t="s">
        <v>141</v>
      </c>
      <c r="E193" s="38"/>
      <c r="F193" s="189" t="s">
        <v>1834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141</v>
      </c>
      <c r="AU193" s="19" t="s">
        <v>82</v>
      </c>
    </row>
    <row r="194" spans="1:65" s="2" customFormat="1" ht="16.5" customHeight="1">
      <c r="A194" s="36"/>
      <c r="B194" s="37"/>
      <c r="C194" s="175" t="s">
        <v>561</v>
      </c>
      <c r="D194" s="175" t="s">
        <v>134</v>
      </c>
      <c r="E194" s="176" t="s">
        <v>1835</v>
      </c>
      <c r="F194" s="177" t="s">
        <v>1836</v>
      </c>
      <c r="G194" s="178" t="s">
        <v>1800</v>
      </c>
      <c r="H194" s="179">
        <v>6</v>
      </c>
      <c r="I194" s="180"/>
      <c r="J194" s="181">
        <f>ROUND(I194*H194,2)</f>
        <v>0</v>
      </c>
      <c r="K194" s="177" t="s">
        <v>138</v>
      </c>
      <c r="L194" s="41"/>
      <c r="M194" s="182" t="s">
        <v>19</v>
      </c>
      <c r="N194" s="183" t="s">
        <v>43</v>
      </c>
      <c r="O194" s="66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139</v>
      </c>
      <c r="AT194" s="186" t="s">
        <v>134</v>
      </c>
      <c r="AU194" s="186" t="s">
        <v>82</v>
      </c>
      <c r="AY194" s="19" t="s">
        <v>132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80</v>
      </c>
      <c r="BK194" s="187">
        <f>ROUND(I194*H194,2)</f>
        <v>0</v>
      </c>
      <c r="BL194" s="19" t="s">
        <v>139</v>
      </c>
      <c r="BM194" s="186" t="s">
        <v>1837</v>
      </c>
    </row>
    <row r="195" spans="1:65" s="2" customFormat="1" ht="11.25">
      <c r="A195" s="36"/>
      <c r="B195" s="37"/>
      <c r="C195" s="38"/>
      <c r="D195" s="188" t="s">
        <v>141</v>
      </c>
      <c r="E195" s="38"/>
      <c r="F195" s="189" t="s">
        <v>1838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141</v>
      </c>
      <c r="AU195" s="19" t="s">
        <v>82</v>
      </c>
    </row>
    <row r="196" spans="1:65" s="2" customFormat="1" ht="16.5" customHeight="1">
      <c r="A196" s="36"/>
      <c r="B196" s="37"/>
      <c r="C196" s="175" t="s">
        <v>571</v>
      </c>
      <c r="D196" s="175" t="s">
        <v>134</v>
      </c>
      <c r="E196" s="176" t="s">
        <v>1839</v>
      </c>
      <c r="F196" s="177" t="s">
        <v>1840</v>
      </c>
      <c r="G196" s="178" t="s">
        <v>1800</v>
      </c>
      <c r="H196" s="179">
        <v>6</v>
      </c>
      <c r="I196" s="180"/>
      <c r="J196" s="181">
        <f>ROUND(I196*H196,2)</f>
        <v>0</v>
      </c>
      <c r="K196" s="177" t="s">
        <v>138</v>
      </c>
      <c r="L196" s="41"/>
      <c r="M196" s="182" t="s">
        <v>19</v>
      </c>
      <c r="N196" s="183" t="s">
        <v>43</v>
      </c>
      <c r="O196" s="66"/>
      <c r="P196" s="184">
        <f>O196*H196</f>
        <v>0</v>
      </c>
      <c r="Q196" s="184">
        <v>0</v>
      </c>
      <c r="R196" s="184">
        <f>Q196*H196</f>
        <v>0</v>
      </c>
      <c r="S196" s="184">
        <v>0</v>
      </c>
      <c r="T196" s="185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6" t="s">
        <v>139</v>
      </c>
      <c r="AT196" s="186" t="s">
        <v>134</v>
      </c>
      <c r="AU196" s="186" t="s">
        <v>82</v>
      </c>
      <c r="AY196" s="19" t="s">
        <v>132</v>
      </c>
      <c r="BE196" s="187">
        <f>IF(N196="základní",J196,0)</f>
        <v>0</v>
      </c>
      <c r="BF196" s="187">
        <f>IF(N196="snížená",J196,0)</f>
        <v>0</v>
      </c>
      <c r="BG196" s="187">
        <f>IF(N196="zákl. přenesená",J196,0)</f>
        <v>0</v>
      </c>
      <c r="BH196" s="187">
        <f>IF(N196="sníž. přenesená",J196,0)</f>
        <v>0</v>
      </c>
      <c r="BI196" s="187">
        <f>IF(N196="nulová",J196,0)</f>
        <v>0</v>
      </c>
      <c r="BJ196" s="19" t="s">
        <v>80</v>
      </c>
      <c r="BK196" s="187">
        <f>ROUND(I196*H196,2)</f>
        <v>0</v>
      </c>
      <c r="BL196" s="19" t="s">
        <v>139</v>
      </c>
      <c r="BM196" s="186" t="s">
        <v>1841</v>
      </c>
    </row>
    <row r="197" spans="1:65" s="2" customFormat="1" ht="11.25">
      <c r="A197" s="36"/>
      <c r="B197" s="37"/>
      <c r="C197" s="38"/>
      <c r="D197" s="188" t="s">
        <v>141</v>
      </c>
      <c r="E197" s="38"/>
      <c r="F197" s="189" t="s">
        <v>1842</v>
      </c>
      <c r="G197" s="38"/>
      <c r="H197" s="38"/>
      <c r="I197" s="190"/>
      <c r="J197" s="38"/>
      <c r="K197" s="38"/>
      <c r="L197" s="41"/>
      <c r="M197" s="191"/>
      <c r="N197" s="192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141</v>
      </c>
      <c r="AU197" s="19" t="s">
        <v>82</v>
      </c>
    </row>
    <row r="198" spans="1:65" s="2" customFormat="1" ht="16.5" customHeight="1">
      <c r="A198" s="36"/>
      <c r="B198" s="37"/>
      <c r="C198" s="175" t="s">
        <v>577</v>
      </c>
      <c r="D198" s="175" t="s">
        <v>134</v>
      </c>
      <c r="E198" s="176" t="s">
        <v>1843</v>
      </c>
      <c r="F198" s="177" t="s">
        <v>1844</v>
      </c>
      <c r="G198" s="178" t="s">
        <v>1800</v>
      </c>
      <c r="H198" s="179">
        <v>11</v>
      </c>
      <c r="I198" s="180"/>
      <c r="J198" s="181">
        <f>ROUND(I198*H198,2)</f>
        <v>0</v>
      </c>
      <c r="K198" s="177" t="s">
        <v>138</v>
      </c>
      <c r="L198" s="41"/>
      <c r="M198" s="182" t="s">
        <v>19</v>
      </c>
      <c r="N198" s="183" t="s">
        <v>43</v>
      </c>
      <c r="O198" s="66"/>
      <c r="P198" s="184">
        <f>O198*H198</f>
        <v>0</v>
      </c>
      <c r="Q198" s="184">
        <v>0</v>
      </c>
      <c r="R198" s="184">
        <f>Q198*H198</f>
        <v>0</v>
      </c>
      <c r="S198" s="184">
        <v>0</v>
      </c>
      <c r="T198" s="185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6" t="s">
        <v>139</v>
      </c>
      <c r="AT198" s="186" t="s">
        <v>134</v>
      </c>
      <c r="AU198" s="186" t="s">
        <v>82</v>
      </c>
      <c r="AY198" s="19" t="s">
        <v>132</v>
      </c>
      <c r="BE198" s="187">
        <f>IF(N198="základní",J198,0)</f>
        <v>0</v>
      </c>
      <c r="BF198" s="187">
        <f>IF(N198="snížená",J198,0)</f>
        <v>0</v>
      </c>
      <c r="BG198" s="187">
        <f>IF(N198="zákl. přenesená",J198,0)</f>
        <v>0</v>
      </c>
      <c r="BH198" s="187">
        <f>IF(N198="sníž. přenesená",J198,0)</f>
        <v>0</v>
      </c>
      <c r="BI198" s="187">
        <f>IF(N198="nulová",J198,0)</f>
        <v>0</v>
      </c>
      <c r="BJ198" s="19" t="s">
        <v>80</v>
      </c>
      <c r="BK198" s="187">
        <f>ROUND(I198*H198,2)</f>
        <v>0</v>
      </c>
      <c r="BL198" s="19" t="s">
        <v>139</v>
      </c>
      <c r="BM198" s="186" t="s">
        <v>1845</v>
      </c>
    </row>
    <row r="199" spans="1:65" s="2" customFormat="1" ht="11.25">
      <c r="A199" s="36"/>
      <c r="B199" s="37"/>
      <c r="C199" s="38"/>
      <c r="D199" s="188" t="s">
        <v>141</v>
      </c>
      <c r="E199" s="38"/>
      <c r="F199" s="189" t="s">
        <v>1846</v>
      </c>
      <c r="G199" s="38"/>
      <c r="H199" s="38"/>
      <c r="I199" s="190"/>
      <c r="J199" s="38"/>
      <c r="K199" s="38"/>
      <c r="L199" s="41"/>
      <c r="M199" s="191"/>
      <c r="N199" s="192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141</v>
      </c>
      <c r="AU199" s="19" t="s">
        <v>82</v>
      </c>
    </row>
    <row r="200" spans="1:65" s="2" customFormat="1" ht="16.5" customHeight="1">
      <c r="A200" s="36"/>
      <c r="B200" s="37"/>
      <c r="C200" s="175" t="s">
        <v>581</v>
      </c>
      <c r="D200" s="175" t="s">
        <v>134</v>
      </c>
      <c r="E200" s="176" t="s">
        <v>1847</v>
      </c>
      <c r="F200" s="177" t="s">
        <v>1848</v>
      </c>
      <c r="G200" s="178" t="s">
        <v>1800</v>
      </c>
      <c r="H200" s="179">
        <v>2</v>
      </c>
      <c r="I200" s="180"/>
      <c r="J200" s="181">
        <f>ROUND(I200*H200,2)</f>
        <v>0</v>
      </c>
      <c r="K200" s="177" t="s">
        <v>138</v>
      </c>
      <c r="L200" s="41"/>
      <c r="M200" s="182" t="s">
        <v>19</v>
      </c>
      <c r="N200" s="183" t="s">
        <v>43</v>
      </c>
      <c r="O200" s="66"/>
      <c r="P200" s="184">
        <f>O200*H200</f>
        <v>0</v>
      </c>
      <c r="Q200" s="184">
        <v>0</v>
      </c>
      <c r="R200" s="184">
        <f>Q200*H200</f>
        <v>0</v>
      </c>
      <c r="S200" s="184">
        <v>0</v>
      </c>
      <c r="T200" s="185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6" t="s">
        <v>139</v>
      </c>
      <c r="AT200" s="186" t="s">
        <v>134</v>
      </c>
      <c r="AU200" s="186" t="s">
        <v>82</v>
      </c>
      <c r="AY200" s="19" t="s">
        <v>132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19" t="s">
        <v>80</v>
      </c>
      <c r="BK200" s="187">
        <f>ROUND(I200*H200,2)</f>
        <v>0</v>
      </c>
      <c r="BL200" s="19" t="s">
        <v>139</v>
      </c>
      <c r="BM200" s="186" t="s">
        <v>1849</v>
      </c>
    </row>
    <row r="201" spans="1:65" s="2" customFormat="1" ht="11.25">
      <c r="A201" s="36"/>
      <c r="B201" s="37"/>
      <c r="C201" s="38"/>
      <c r="D201" s="188" t="s">
        <v>141</v>
      </c>
      <c r="E201" s="38"/>
      <c r="F201" s="189" t="s">
        <v>1850</v>
      </c>
      <c r="G201" s="38"/>
      <c r="H201" s="38"/>
      <c r="I201" s="190"/>
      <c r="J201" s="38"/>
      <c r="K201" s="38"/>
      <c r="L201" s="41"/>
      <c r="M201" s="191"/>
      <c r="N201" s="192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141</v>
      </c>
      <c r="AU201" s="19" t="s">
        <v>82</v>
      </c>
    </row>
    <row r="202" spans="1:65" s="2" customFormat="1" ht="16.5" customHeight="1">
      <c r="A202" s="36"/>
      <c r="B202" s="37"/>
      <c r="C202" s="175" t="s">
        <v>587</v>
      </c>
      <c r="D202" s="175" t="s">
        <v>134</v>
      </c>
      <c r="E202" s="176" t="s">
        <v>1851</v>
      </c>
      <c r="F202" s="177" t="s">
        <v>1852</v>
      </c>
      <c r="G202" s="178" t="s">
        <v>1800</v>
      </c>
      <c r="H202" s="179">
        <v>8</v>
      </c>
      <c r="I202" s="180"/>
      <c r="J202" s="181">
        <f>ROUND(I202*H202,2)</f>
        <v>0</v>
      </c>
      <c r="K202" s="177" t="s">
        <v>138</v>
      </c>
      <c r="L202" s="41"/>
      <c r="M202" s="182" t="s">
        <v>19</v>
      </c>
      <c r="N202" s="183" t="s">
        <v>43</v>
      </c>
      <c r="O202" s="66"/>
      <c r="P202" s="184">
        <f>O202*H202</f>
        <v>0</v>
      </c>
      <c r="Q202" s="184">
        <v>0</v>
      </c>
      <c r="R202" s="184">
        <f>Q202*H202</f>
        <v>0</v>
      </c>
      <c r="S202" s="184">
        <v>0</v>
      </c>
      <c r="T202" s="185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6" t="s">
        <v>139</v>
      </c>
      <c r="AT202" s="186" t="s">
        <v>134</v>
      </c>
      <c r="AU202" s="186" t="s">
        <v>82</v>
      </c>
      <c r="AY202" s="19" t="s">
        <v>132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19" t="s">
        <v>80</v>
      </c>
      <c r="BK202" s="187">
        <f>ROUND(I202*H202,2)</f>
        <v>0</v>
      </c>
      <c r="BL202" s="19" t="s">
        <v>139</v>
      </c>
      <c r="BM202" s="186" t="s">
        <v>1853</v>
      </c>
    </row>
    <row r="203" spans="1:65" s="2" customFormat="1" ht="11.25">
      <c r="A203" s="36"/>
      <c r="B203" s="37"/>
      <c r="C203" s="38"/>
      <c r="D203" s="188" t="s">
        <v>141</v>
      </c>
      <c r="E203" s="38"/>
      <c r="F203" s="189" t="s">
        <v>1854</v>
      </c>
      <c r="G203" s="38"/>
      <c r="H203" s="38"/>
      <c r="I203" s="190"/>
      <c r="J203" s="38"/>
      <c r="K203" s="38"/>
      <c r="L203" s="41"/>
      <c r="M203" s="191"/>
      <c r="N203" s="192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141</v>
      </c>
      <c r="AU203" s="19" t="s">
        <v>82</v>
      </c>
    </row>
    <row r="204" spans="1:65" s="2" customFormat="1" ht="16.5" customHeight="1">
      <c r="A204" s="36"/>
      <c r="B204" s="37"/>
      <c r="C204" s="175" t="s">
        <v>595</v>
      </c>
      <c r="D204" s="175" t="s">
        <v>134</v>
      </c>
      <c r="E204" s="176" t="s">
        <v>1855</v>
      </c>
      <c r="F204" s="177" t="s">
        <v>1856</v>
      </c>
      <c r="G204" s="178" t="s">
        <v>1800</v>
      </c>
      <c r="H204" s="179">
        <v>10</v>
      </c>
      <c r="I204" s="180"/>
      <c r="J204" s="181">
        <f>ROUND(I204*H204,2)</f>
        <v>0</v>
      </c>
      <c r="K204" s="177" t="s">
        <v>138</v>
      </c>
      <c r="L204" s="41"/>
      <c r="M204" s="182" t="s">
        <v>19</v>
      </c>
      <c r="N204" s="183" t="s">
        <v>43</v>
      </c>
      <c r="O204" s="66"/>
      <c r="P204" s="184">
        <f>O204*H204</f>
        <v>0</v>
      </c>
      <c r="Q204" s="184">
        <v>0</v>
      </c>
      <c r="R204" s="184">
        <f>Q204*H204</f>
        <v>0</v>
      </c>
      <c r="S204" s="184">
        <v>0</v>
      </c>
      <c r="T204" s="185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6" t="s">
        <v>139</v>
      </c>
      <c r="AT204" s="186" t="s">
        <v>134</v>
      </c>
      <c r="AU204" s="186" t="s">
        <v>82</v>
      </c>
      <c r="AY204" s="19" t="s">
        <v>132</v>
      </c>
      <c r="BE204" s="187">
        <f>IF(N204="základní",J204,0)</f>
        <v>0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19" t="s">
        <v>80</v>
      </c>
      <c r="BK204" s="187">
        <f>ROUND(I204*H204,2)</f>
        <v>0</v>
      </c>
      <c r="BL204" s="19" t="s">
        <v>139</v>
      </c>
      <c r="BM204" s="186" t="s">
        <v>1857</v>
      </c>
    </row>
    <row r="205" spans="1:65" s="2" customFormat="1" ht="11.25">
      <c r="A205" s="36"/>
      <c r="B205" s="37"/>
      <c r="C205" s="38"/>
      <c r="D205" s="188" t="s">
        <v>141</v>
      </c>
      <c r="E205" s="38"/>
      <c r="F205" s="189" t="s">
        <v>1858</v>
      </c>
      <c r="G205" s="38"/>
      <c r="H205" s="38"/>
      <c r="I205" s="190"/>
      <c r="J205" s="38"/>
      <c r="K205" s="38"/>
      <c r="L205" s="41"/>
      <c r="M205" s="191"/>
      <c r="N205" s="192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141</v>
      </c>
      <c r="AU205" s="19" t="s">
        <v>82</v>
      </c>
    </row>
    <row r="206" spans="1:65" s="2" customFormat="1" ht="16.5" customHeight="1">
      <c r="A206" s="36"/>
      <c r="B206" s="37"/>
      <c r="C206" s="175" t="s">
        <v>602</v>
      </c>
      <c r="D206" s="175" t="s">
        <v>134</v>
      </c>
      <c r="E206" s="176" t="s">
        <v>1859</v>
      </c>
      <c r="F206" s="177" t="s">
        <v>1860</v>
      </c>
      <c r="G206" s="178" t="s">
        <v>1800</v>
      </c>
      <c r="H206" s="179">
        <v>2</v>
      </c>
      <c r="I206" s="180"/>
      <c r="J206" s="181">
        <f>ROUND(I206*H206,2)</f>
        <v>0</v>
      </c>
      <c r="K206" s="177" t="s">
        <v>138</v>
      </c>
      <c r="L206" s="41"/>
      <c r="M206" s="182" t="s">
        <v>19</v>
      </c>
      <c r="N206" s="183" t="s">
        <v>43</v>
      </c>
      <c r="O206" s="66"/>
      <c r="P206" s="184">
        <f>O206*H206</f>
        <v>0</v>
      </c>
      <c r="Q206" s="184">
        <v>0</v>
      </c>
      <c r="R206" s="184">
        <f>Q206*H206</f>
        <v>0</v>
      </c>
      <c r="S206" s="184">
        <v>0</v>
      </c>
      <c r="T206" s="185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6" t="s">
        <v>139</v>
      </c>
      <c r="AT206" s="186" t="s">
        <v>134</v>
      </c>
      <c r="AU206" s="186" t="s">
        <v>82</v>
      </c>
      <c r="AY206" s="19" t="s">
        <v>132</v>
      </c>
      <c r="BE206" s="187">
        <f>IF(N206="základní",J206,0)</f>
        <v>0</v>
      </c>
      <c r="BF206" s="187">
        <f>IF(N206="snížená",J206,0)</f>
        <v>0</v>
      </c>
      <c r="BG206" s="187">
        <f>IF(N206="zákl. přenesená",J206,0)</f>
        <v>0</v>
      </c>
      <c r="BH206" s="187">
        <f>IF(N206="sníž. přenesená",J206,0)</f>
        <v>0</v>
      </c>
      <c r="BI206" s="187">
        <f>IF(N206="nulová",J206,0)</f>
        <v>0</v>
      </c>
      <c r="BJ206" s="19" t="s">
        <v>80</v>
      </c>
      <c r="BK206" s="187">
        <f>ROUND(I206*H206,2)</f>
        <v>0</v>
      </c>
      <c r="BL206" s="19" t="s">
        <v>139</v>
      </c>
      <c r="BM206" s="186" t="s">
        <v>1861</v>
      </c>
    </row>
    <row r="207" spans="1:65" s="2" customFormat="1" ht="11.25">
      <c r="A207" s="36"/>
      <c r="B207" s="37"/>
      <c r="C207" s="38"/>
      <c r="D207" s="188" t="s">
        <v>141</v>
      </c>
      <c r="E207" s="38"/>
      <c r="F207" s="189" t="s">
        <v>1862</v>
      </c>
      <c r="G207" s="38"/>
      <c r="H207" s="38"/>
      <c r="I207" s="190"/>
      <c r="J207" s="38"/>
      <c r="K207" s="38"/>
      <c r="L207" s="41"/>
      <c r="M207" s="191"/>
      <c r="N207" s="192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141</v>
      </c>
      <c r="AU207" s="19" t="s">
        <v>82</v>
      </c>
    </row>
    <row r="208" spans="1:65" s="2" customFormat="1" ht="16.5" customHeight="1">
      <c r="A208" s="36"/>
      <c r="B208" s="37"/>
      <c r="C208" s="175" t="s">
        <v>609</v>
      </c>
      <c r="D208" s="175" t="s">
        <v>134</v>
      </c>
      <c r="E208" s="176" t="s">
        <v>1863</v>
      </c>
      <c r="F208" s="177" t="s">
        <v>1864</v>
      </c>
      <c r="G208" s="178" t="s">
        <v>1800</v>
      </c>
      <c r="H208" s="179">
        <v>4</v>
      </c>
      <c r="I208" s="180"/>
      <c r="J208" s="181">
        <f>ROUND(I208*H208,2)</f>
        <v>0</v>
      </c>
      <c r="K208" s="177" t="s">
        <v>138</v>
      </c>
      <c r="L208" s="41"/>
      <c r="M208" s="182" t="s">
        <v>19</v>
      </c>
      <c r="N208" s="183" t="s">
        <v>43</v>
      </c>
      <c r="O208" s="66"/>
      <c r="P208" s="184">
        <f>O208*H208</f>
        <v>0</v>
      </c>
      <c r="Q208" s="184">
        <v>0</v>
      </c>
      <c r="R208" s="184">
        <f>Q208*H208</f>
        <v>0</v>
      </c>
      <c r="S208" s="184">
        <v>0</v>
      </c>
      <c r="T208" s="185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6" t="s">
        <v>139</v>
      </c>
      <c r="AT208" s="186" t="s">
        <v>134</v>
      </c>
      <c r="AU208" s="186" t="s">
        <v>82</v>
      </c>
      <c r="AY208" s="19" t="s">
        <v>132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19" t="s">
        <v>80</v>
      </c>
      <c r="BK208" s="187">
        <f>ROUND(I208*H208,2)</f>
        <v>0</v>
      </c>
      <c r="BL208" s="19" t="s">
        <v>139</v>
      </c>
      <c r="BM208" s="186" t="s">
        <v>1865</v>
      </c>
    </row>
    <row r="209" spans="1:65" s="2" customFormat="1" ht="11.25">
      <c r="A209" s="36"/>
      <c r="B209" s="37"/>
      <c r="C209" s="38"/>
      <c r="D209" s="188" t="s">
        <v>141</v>
      </c>
      <c r="E209" s="38"/>
      <c r="F209" s="189" t="s">
        <v>1866</v>
      </c>
      <c r="G209" s="38"/>
      <c r="H209" s="38"/>
      <c r="I209" s="190"/>
      <c r="J209" s="38"/>
      <c r="K209" s="38"/>
      <c r="L209" s="41"/>
      <c r="M209" s="191"/>
      <c r="N209" s="192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141</v>
      </c>
      <c r="AU209" s="19" t="s">
        <v>82</v>
      </c>
    </row>
    <row r="210" spans="1:65" s="2" customFormat="1" ht="16.5" customHeight="1">
      <c r="A210" s="36"/>
      <c r="B210" s="37"/>
      <c r="C210" s="175" t="s">
        <v>614</v>
      </c>
      <c r="D210" s="175" t="s">
        <v>134</v>
      </c>
      <c r="E210" s="176" t="s">
        <v>1867</v>
      </c>
      <c r="F210" s="177" t="s">
        <v>1868</v>
      </c>
      <c r="G210" s="178" t="s">
        <v>1800</v>
      </c>
      <c r="H210" s="179">
        <v>5</v>
      </c>
      <c r="I210" s="180"/>
      <c r="J210" s="181">
        <f>ROUND(I210*H210,2)</f>
        <v>0</v>
      </c>
      <c r="K210" s="177" t="s">
        <v>138</v>
      </c>
      <c r="L210" s="41"/>
      <c r="M210" s="182" t="s">
        <v>19</v>
      </c>
      <c r="N210" s="183" t="s">
        <v>43</v>
      </c>
      <c r="O210" s="66"/>
      <c r="P210" s="184">
        <f>O210*H210</f>
        <v>0</v>
      </c>
      <c r="Q210" s="184">
        <v>0</v>
      </c>
      <c r="R210" s="184">
        <f>Q210*H210</f>
        <v>0</v>
      </c>
      <c r="S210" s="184">
        <v>0</v>
      </c>
      <c r="T210" s="185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6" t="s">
        <v>139</v>
      </c>
      <c r="AT210" s="186" t="s">
        <v>134</v>
      </c>
      <c r="AU210" s="186" t="s">
        <v>82</v>
      </c>
      <c r="AY210" s="19" t="s">
        <v>132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19" t="s">
        <v>80</v>
      </c>
      <c r="BK210" s="187">
        <f>ROUND(I210*H210,2)</f>
        <v>0</v>
      </c>
      <c r="BL210" s="19" t="s">
        <v>139</v>
      </c>
      <c r="BM210" s="186" t="s">
        <v>1869</v>
      </c>
    </row>
    <row r="211" spans="1:65" s="2" customFormat="1" ht="11.25">
      <c r="A211" s="36"/>
      <c r="B211" s="37"/>
      <c r="C211" s="38"/>
      <c r="D211" s="188" t="s">
        <v>141</v>
      </c>
      <c r="E211" s="38"/>
      <c r="F211" s="189" t="s">
        <v>1870</v>
      </c>
      <c r="G211" s="38"/>
      <c r="H211" s="38"/>
      <c r="I211" s="190"/>
      <c r="J211" s="38"/>
      <c r="K211" s="38"/>
      <c r="L211" s="41"/>
      <c r="M211" s="191"/>
      <c r="N211" s="192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141</v>
      </c>
      <c r="AU211" s="19" t="s">
        <v>82</v>
      </c>
    </row>
    <row r="212" spans="1:65" s="2" customFormat="1" ht="16.5" customHeight="1">
      <c r="A212" s="36"/>
      <c r="B212" s="37"/>
      <c r="C212" s="175" t="s">
        <v>619</v>
      </c>
      <c r="D212" s="175" t="s">
        <v>134</v>
      </c>
      <c r="E212" s="176" t="s">
        <v>1871</v>
      </c>
      <c r="F212" s="177" t="s">
        <v>1872</v>
      </c>
      <c r="G212" s="178" t="s">
        <v>1800</v>
      </c>
      <c r="H212" s="179">
        <v>1</v>
      </c>
      <c r="I212" s="180"/>
      <c r="J212" s="181">
        <f>ROUND(I212*H212,2)</f>
        <v>0</v>
      </c>
      <c r="K212" s="177" t="s">
        <v>138</v>
      </c>
      <c r="L212" s="41"/>
      <c r="M212" s="182" t="s">
        <v>19</v>
      </c>
      <c r="N212" s="183" t="s">
        <v>43</v>
      </c>
      <c r="O212" s="66"/>
      <c r="P212" s="184">
        <f>O212*H212</f>
        <v>0</v>
      </c>
      <c r="Q212" s="184">
        <v>0</v>
      </c>
      <c r="R212" s="184">
        <f>Q212*H212</f>
        <v>0</v>
      </c>
      <c r="S212" s="184">
        <v>0</v>
      </c>
      <c r="T212" s="185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139</v>
      </c>
      <c r="AT212" s="186" t="s">
        <v>134</v>
      </c>
      <c r="AU212" s="186" t="s">
        <v>82</v>
      </c>
      <c r="AY212" s="19" t="s">
        <v>132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80</v>
      </c>
      <c r="BK212" s="187">
        <f>ROUND(I212*H212,2)</f>
        <v>0</v>
      </c>
      <c r="BL212" s="19" t="s">
        <v>139</v>
      </c>
      <c r="BM212" s="186" t="s">
        <v>1873</v>
      </c>
    </row>
    <row r="213" spans="1:65" s="2" customFormat="1" ht="11.25">
      <c r="A213" s="36"/>
      <c r="B213" s="37"/>
      <c r="C213" s="38"/>
      <c r="D213" s="188" t="s">
        <v>141</v>
      </c>
      <c r="E213" s="38"/>
      <c r="F213" s="189" t="s">
        <v>1874</v>
      </c>
      <c r="G213" s="38"/>
      <c r="H213" s="38"/>
      <c r="I213" s="190"/>
      <c r="J213" s="38"/>
      <c r="K213" s="38"/>
      <c r="L213" s="41"/>
      <c r="M213" s="191"/>
      <c r="N213" s="192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141</v>
      </c>
      <c r="AU213" s="19" t="s">
        <v>82</v>
      </c>
    </row>
    <row r="214" spans="1:65" s="2" customFormat="1" ht="16.5" customHeight="1">
      <c r="A214" s="36"/>
      <c r="B214" s="37"/>
      <c r="C214" s="175" t="s">
        <v>629</v>
      </c>
      <c r="D214" s="175" t="s">
        <v>134</v>
      </c>
      <c r="E214" s="176" t="s">
        <v>1875</v>
      </c>
      <c r="F214" s="177" t="s">
        <v>1876</v>
      </c>
      <c r="G214" s="178" t="s">
        <v>1800</v>
      </c>
      <c r="H214" s="179">
        <v>4</v>
      </c>
      <c r="I214" s="180"/>
      <c r="J214" s="181">
        <f>ROUND(I214*H214,2)</f>
        <v>0</v>
      </c>
      <c r="K214" s="177" t="s">
        <v>138</v>
      </c>
      <c r="L214" s="41"/>
      <c r="M214" s="182" t="s">
        <v>19</v>
      </c>
      <c r="N214" s="183" t="s">
        <v>43</v>
      </c>
      <c r="O214" s="66"/>
      <c r="P214" s="184">
        <f>O214*H214</f>
        <v>0</v>
      </c>
      <c r="Q214" s="184">
        <v>0</v>
      </c>
      <c r="R214" s="184">
        <f>Q214*H214</f>
        <v>0</v>
      </c>
      <c r="S214" s="184">
        <v>0</v>
      </c>
      <c r="T214" s="185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6" t="s">
        <v>139</v>
      </c>
      <c r="AT214" s="186" t="s">
        <v>134</v>
      </c>
      <c r="AU214" s="186" t="s">
        <v>82</v>
      </c>
      <c r="AY214" s="19" t="s">
        <v>132</v>
      </c>
      <c r="BE214" s="187">
        <f>IF(N214="základní",J214,0)</f>
        <v>0</v>
      </c>
      <c r="BF214" s="187">
        <f>IF(N214="snížená",J214,0)</f>
        <v>0</v>
      </c>
      <c r="BG214" s="187">
        <f>IF(N214="zákl. přenesená",J214,0)</f>
        <v>0</v>
      </c>
      <c r="BH214" s="187">
        <f>IF(N214="sníž. přenesená",J214,0)</f>
        <v>0</v>
      </c>
      <c r="BI214" s="187">
        <f>IF(N214="nulová",J214,0)</f>
        <v>0</v>
      </c>
      <c r="BJ214" s="19" t="s">
        <v>80</v>
      </c>
      <c r="BK214" s="187">
        <f>ROUND(I214*H214,2)</f>
        <v>0</v>
      </c>
      <c r="BL214" s="19" t="s">
        <v>139</v>
      </c>
      <c r="BM214" s="186" t="s">
        <v>1877</v>
      </c>
    </row>
    <row r="215" spans="1:65" s="2" customFormat="1" ht="11.25">
      <c r="A215" s="36"/>
      <c r="B215" s="37"/>
      <c r="C215" s="38"/>
      <c r="D215" s="188" t="s">
        <v>141</v>
      </c>
      <c r="E215" s="38"/>
      <c r="F215" s="189" t="s">
        <v>1878</v>
      </c>
      <c r="G215" s="38"/>
      <c r="H215" s="38"/>
      <c r="I215" s="190"/>
      <c r="J215" s="38"/>
      <c r="K215" s="38"/>
      <c r="L215" s="41"/>
      <c r="M215" s="191"/>
      <c r="N215" s="192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141</v>
      </c>
      <c r="AU215" s="19" t="s">
        <v>82</v>
      </c>
    </row>
    <row r="216" spans="1:65" s="2" customFormat="1" ht="16.5" customHeight="1">
      <c r="A216" s="36"/>
      <c r="B216" s="37"/>
      <c r="C216" s="175" t="s">
        <v>636</v>
      </c>
      <c r="D216" s="175" t="s">
        <v>134</v>
      </c>
      <c r="E216" s="176" t="s">
        <v>1879</v>
      </c>
      <c r="F216" s="177" t="s">
        <v>1880</v>
      </c>
      <c r="G216" s="178" t="s">
        <v>1800</v>
      </c>
      <c r="H216" s="179">
        <v>2</v>
      </c>
      <c r="I216" s="180"/>
      <c r="J216" s="181">
        <f>ROUND(I216*H216,2)</f>
        <v>0</v>
      </c>
      <c r="K216" s="177" t="s">
        <v>138</v>
      </c>
      <c r="L216" s="41"/>
      <c r="M216" s="182" t="s">
        <v>19</v>
      </c>
      <c r="N216" s="183" t="s">
        <v>43</v>
      </c>
      <c r="O216" s="66"/>
      <c r="P216" s="184">
        <f>O216*H216</f>
        <v>0</v>
      </c>
      <c r="Q216" s="184">
        <v>0</v>
      </c>
      <c r="R216" s="184">
        <f>Q216*H216</f>
        <v>0</v>
      </c>
      <c r="S216" s="184">
        <v>0</v>
      </c>
      <c r="T216" s="185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6" t="s">
        <v>139</v>
      </c>
      <c r="AT216" s="186" t="s">
        <v>134</v>
      </c>
      <c r="AU216" s="186" t="s">
        <v>82</v>
      </c>
      <c r="AY216" s="19" t="s">
        <v>132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19" t="s">
        <v>80</v>
      </c>
      <c r="BK216" s="187">
        <f>ROUND(I216*H216,2)</f>
        <v>0</v>
      </c>
      <c r="BL216" s="19" t="s">
        <v>139</v>
      </c>
      <c r="BM216" s="186" t="s">
        <v>1881</v>
      </c>
    </row>
    <row r="217" spans="1:65" s="2" customFormat="1" ht="11.25">
      <c r="A217" s="36"/>
      <c r="B217" s="37"/>
      <c r="C217" s="38"/>
      <c r="D217" s="188" t="s">
        <v>141</v>
      </c>
      <c r="E217" s="38"/>
      <c r="F217" s="189" t="s">
        <v>1882</v>
      </c>
      <c r="G217" s="38"/>
      <c r="H217" s="38"/>
      <c r="I217" s="190"/>
      <c r="J217" s="38"/>
      <c r="K217" s="38"/>
      <c r="L217" s="41"/>
      <c r="M217" s="191"/>
      <c r="N217" s="192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141</v>
      </c>
      <c r="AU217" s="19" t="s">
        <v>82</v>
      </c>
    </row>
    <row r="218" spans="1:65" s="2" customFormat="1" ht="16.5" customHeight="1">
      <c r="A218" s="36"/>
      <c r="B218" s="37"/>
      <c r="C218" s="175" t="s">
        <v>641</v>
      </c>
      <c r="D218" s="175" t="s">
        <v>134</v>
      </c>
      <c r="E218" s="176" t="s">
        <v>1883</v>
      </c>
      <c r="F218" s="177" t="s">
        <v>1884</v>
      </c>
      <c r="G218" s="178" t="s">
        <v>1800</v>
      </c>
      <c r="H218" s="179">
        <v>2</v>
      </c>
      <c r="I218" s="180"/>
      <c r="J218" s="181">
        <f>ROUND(I218*H218,2)</f>
        <v>0</v>
      </c>
      <c r="K218" s="177" t="s">
        <v>138</v>
      </c>
      <c r="L218" s="41"/>
      <c r="M218" s="182" t="s">
        <v>19</v>
      </c>
      <c r="N218" s="183" t="s">
        <v>43</v>
      </c>
      <c r="O218" s="66"/>
      <c r="P218" s="184">
        <f>O218*H218</f>
        <v>0</v>
      </c>
      <c r="Q218" s="184">
        <v>0</v>
      </c>
      <c r="R218" s="184">
        <f>Q218*H218</f>
        <v>0</v>
      </c>
      <c r="S218" s="184">
        <v>0</v>
      </c>
      <c r="T218" s="185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6" t="s">
        <v>139</v>
      </c>
      <c r="AT218" s="186" t="s">
        <v>134</v>
      </c>
      <c r="AU218" s="186" t="s">
        <v>82</v>
      </c>
      <c r="AY218" s="19" t="s">
        <v>132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19" t="s">
        <v>80</v>
      </c>
      <c r="BK218" s="187">
        <f>ROUND(I218*H218,2)</f>
        <v>0</v>
      </c>
      <c r="BL218" s="19" t="s">
        <v>139</v>
      </c>
      <c r="BM218" s="186" t="s">
        <v>1885</v>
      </c>
    </row>
    <row r="219" spans="1:65" s="2" customFormat="1" ht="11.25">
      <c r="A219" s="36"/>
      <c r="B219" s="37"/>
      <c r="C219" s="38"/>
      <c r="D219" s="188" t="s">
        <v>141</v>
      </c>
      <c r="E219" s="38"/>
      <c r="F219" s="189" t="s">
        <v>1886</v>
      </c>
      <c r="G219" s="38"/>
      <c r="H219" s="38"/>
      <c r="I219" s="190"/>
      <c r="J219" s="38"/>
      <c r="K219" s="38"/>
      <c r="L219" s="41"/>
      <c r="M219" s="191"/>
      <c r="N219" s="192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141</v>
      </c>
      <c r="AU219" s="19" t="s">
        <v>82</v>
      </c>
    </row>
    <row r="220" spans="1:65" s="2" customFormat="1" ht="16.5" customHeight="1">
      <c r="A220" s="36"/>
      <c r="B220" s="37"/>
      <c r="C220" s="175" t="s">
        <v>649</v>
      </c>
      <c r="D220" s="175" t="s">
        <v>134</v>
      </c>
      <c r="E220" s="176" t="s">
        <v>1887</v>
      </c>
      <c r="F220" s="177" t="s">
        <v>1888</v>
      </c>
      <c r="G220" s="178" t="s">
        <v>1800</v>
      </c>
      <c r="H220" s="179">
        <v>2</v>
      </c>
      <c r="I220" s="180"/>
      <c r="J220" s="181">
        <f>ROUND(I220*H220,2)</f>
        <v>0</v>
      </c>
      <c r="K220" s="177" t="s">
        <v>138</v>
      </c>
      <c r="L220" s="41"/>
      <c r="M220" s="182" t="s">
        <v>19</v>
      </c>
      <c r="N220" s="183" t="s">
        <v>43</v>
      </c>
      <c r="O220" s="66"/>
      <c r="P220" s="184">
        <f>O220*H220</f>
        <v>0</v>
      </c>
      <c r="Q220" s="184">
        <v>0</v>
      </c>
      <c r="R220" s="184">
        <f>Q220*H220</f>
        <v>0</v>
      </c>
      <c r="S220" s="184">
        <v>0</v>
      </c>
      <c r="T220" s="185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6" t="s">
        <v>139</v>
      </c>
      <c r="AT220" s="186" t="s">
        <v>134</v>
      </c>
      <c r="AU220" s="186" t="s">
        <v>82</v>
      </c>
      <c r="AY220" s="19" t="s">
        <v>132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19" t="s">
        <v>80</v>
      </c>
      <c r="BK220" s="187">
        <f>ROUND(I220*H220,2)</f>
        <v>0</v>
      </c>
      <c r="BL220" s="19" t="s">
        <v>139</v>
      </c>
      <c r="BM220" s="186" t="s">
        <v>1889</v>
      </c>
    </row>
    <row r="221" spans="1:65" s="2" customFormat="1" ht="11.25">
      <c r="A221" s="36"/>
      <c r="B221" s="37"/>
      <c r="C221" s="38"/>
      <c r="D221" s="188" t="s">
        <v>141</v>
      </c>
      <c r="E221" s="38"/>
      <c r="F221" s="189" t="s">
        <v>1890</v>
      </c>
      <c r="G221" s="38"/>
      <c r="H221" s="38"/>
      <c r="I221" s="190"/>
      <c r="J221" s="38"/>
      <c r="K221" s="38"/>
      <c r="L221" s="41"/>
      <c r="M221" s="191"/>
      <c r="N221" s="192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141</v>
      </c>
      <c r="AU221" s="19" t="s">
        <v>82</v>
      </c>
    </row>
    <row r="222" spans="1:65" s="2" customFormat="1" ht="16.5" customHeight="1">
      <c r="A222" s="36"/>
      <c r="B222" s="37"/>
      <c r="C222" s="175" t="s">
        <v>659</v>
      </c>
      <c r="D222" s="175" t="s">
        <v>134</v>
      </c>
      <c r="E222" s="176" t="s">
        <v>1891</v>
      </c>
      <c r="F222" s="177" t="s">
        <v>1892</v>
      </c>
      <c r="G222" s="178" t="s">
        <v>1800</v>
      </c>
      <c r="H222" s="179">
        <v>6</v>
      </c>
      <c r="I222" s="180"/>
      <c r="J222" s="181">
        <f>ROUND(I222*H222,2)</f>
        <v>0</v>
      </c>
      <c r="K222" s="177" t="s">
        <v>138</v>
      </c>
      <c r="L222" s="41"/>
      <c r="M222" s="182" t="s">
        <v>19</v>
      </c>
      <c r="N222" s="183" t="s">
        <v>43</v>
      </c>
      <c r="O222" s="66"/>
      <c r="P222" s="184">
        <f>O222*H222</f>
        <v>0</v>
      </c>
      <c r="Q222" s="184">
        <v>0</v>
      </c>
      <c r="R222" s="184">
        <f>Q222*H222</f>
        <v>0</v>
      </c>
      <c r="S222" s="184">
        <v>0</v>
      </c>
      <c r="T222" s="185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6" t="s">
        <v>139</v>
      </c>
      <c r="AT222" s="186" t="s">
        <v>134</v>
      </c>
      <c r="AU222" s="186" t="s">
        <v>82</v>
      </c>
      <c r="AY222" s="19" t="s">
        <v>132</v>
      </c>
      <c r="BE222" s="187">
        <f>IF(N222="základní",J222,0)</f>
        <v>0</v>
      </c>
      <c r="BF222" s="187">
        <f>IF(N222="snížená",J222,0)</f>
        <v>0</v>
      </c>
      <c r="BG222" s="187">
        <f>IF(N222="zákl. přenesená",J222,0)</f>
        <v>0</v>
      </c>
      <c r="BH222" s="187">
        <f>IF(N222="sníž. přenesená",J222,0)</f>
        <v>0</v>
      </c>
      <c r="BI222" s="187">
        <f>IF(N222="nulová",J222,0)</f>
        <v>0</v>
      </c>
      <c r="BJ222" s="19" t="s">
        <v>80</v>
      </c>
      <c r="BK222" s="187">
        <f>ROUND(I222*H222,2)</f>
        <v>0</v>
      </c>
      <c r="BL222" s="19" t="s">
        <v>139</v>
      </c>
      <c r="BM222" s="186" t="s">
        <v>1893</v>
      </c>
    </row>
    <row r="223" spans="1:65" s="2" customFormat="1" ht="11.25">
      <c r="A223" s="36"/>
      <c r="B223" s="37"/>
      <c r="C223" s="38"/>
      <c r="D223" s="188" t="s">
        <v>141</v>
      </c>
      <c r="E223" s="38"/>
      <c r="F223" s="189" t="s">
        <v>1894</v>
      </c>
      <c r="G223" s="38"/>
      <c r="H223" s="38"/>
      <c r="I223" s="190"/>
      <c r="J223" s="38"/>
      <c r="K223" s="38"/>
      <c r="L223" s="41"/>
      <c r="M223" s="191"/>
      <c r="N223" s="192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141</v>
      </c>
      <c r="AU223" s="19" t="s">
        <v>82</v>
      </c>
    </row>
    <row r="224" spans="1:65" s="2" customFormat="1" ht="16.5" customHeight="1">
      <c r="A224" s="36"/>
      <c r="B224" s="37"/>
      <c r="C224" s="175" t="s">
        <v>665</v>
      </c>
      <c r="D224" s="175" t="s">
        <v>134</v>
      </c>
      <c r="E224" s="176" t="s">
        <v>1895</v>
      </c>
      <c r="F224" s="177" t="s">
        <v>1896</v>
      </c>
      <c r="G224" s="178" t="s">
        <v>1800</v>
      </c>
      <c r="H224" s="179">
        <v>2</v>
      </c>
      <c r="I224" s="180"/>
      <c r="J224" s="181">
        <f>ROUND(I224*H224,2)</f>
        <v>0</v>
      </c>
      <c r="K224" s="177" t="s">
        <v>138</v>
      </c>
      <c r="L224" s="41"/>
      <c r="M224" s="182" t="s">
        <v>19</v>
      </c>
      <c r="N224" s="183" t="s">
        <v>43</v>
      </c>
      <c r="O224" s="66"/>
      <c r="P224" s="184">
        <f>O224*H224</f>
        <v>0</v>
      </c>
      <c r="Q224" s="184">
        <v>0</v>
      </c>
      <c r="R224" s="184">
        <f>Q224*H224</f>
        <v>0</v>
      </c>
      <c r="S224" s="184">
        <v>0</v>
      </c>
      <c r="T224" s="185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6" t="s">
        <v>139</v>
      </c>
      <c r="AT224" s="186" t="s">
        <v>134</v>
      </c>
      <c r="AU224" s="186" t="s">
        <v>82</v>
      </c>
      <c r="AY224" s="19" t="s">
        <v>132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19" t="s">
        <v>80</v>
      </c>
      <c r="BK224" s="187">
        <f>ROUND(I224*H224,2)</f>
        <v>0</v>
      </c>
      <c r="BL224" s="19" t="s">
        <v>139</v>
      </c>
      <c r="BM224" s="186" t="s">
        <v>1897</v>
      </c>
    </row>
    <row r="225" spans="1:65" s="2" customFormat="1" ht="11.25">
      <c r="A225" s="36"/>
      <c r="B225" s="37"/>
      <c r="C225" s="38"/>
      <c r="D225" s="188" t="s">
        <v>141</v>
      </c>
      <c r="E225" s="38"/>
      <c r="F225" s="189" t="s">
        <v>1898</v>
      </c>
      <c r="G225" s="38"/>
      <c r="H225" s="38"/>
      <c r="I225" s="190"/>
      <c r="J225" s="38"/>
      <c r="K225" s="38"/>
      <c r="L225" s="41"/>
      <c r="M225" s="191"/>
      <c r="N225" s="192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141</v>
      </c>
      <c r="AU225" s="19" t="s">
        <v>82</v>
      </c>
    </row>
    <row r="226" spans="1:65" s="2" customFormat="1" ht="16.5" customHeight="1">
      <c r="A226" s="36"/>
      <c r="B226" s="37"/>
      <c r="C226" s="175" t="s">
        <v>670</v>
      </c>
      <c r="D226" s="175" t="s">
        <v>134</v>
      </c>
      <c r="E226" s="176" t="s">
        <v>1899</v>
      </c>
      <c r="F226" s="177" t="s">
        <v>1900</v>
      </c>
      <c r="G226" s="178" t="s">
        <v>1800</v>
      </c>
      <c r="H226" s="179">
        <v>2</v>
      </c>
      <c r="I226" s="180"/>
      <c r="J226" s="181">
        <f>ROUND(I226*H226,2)</f>
        <v>0</v>
      </c>
      <c r="K226" s="177" t="s">
        <v>138</v>
      </c>
      <c r="L226" s="41"/>
      <c r="M226" s="182" t="s">
        <v>19</v>
      </c>
      <c r="N226" s="183" t="s">
        <v>43</v>
      </c>
      <c r="O226" s="66"/>
      <c r="P226" s="184">
        <f>O226*H226</f>
        <v>0</v>
      </c>
      <c r="Q226" s="184">
        <v>0</v>
      </c>
      <c r="R226" s="184">
        <f>Q226*H226</f>
        <v>0</v>
      </c>
      <c r="S226" s="184">
        <v>0</v>
      </c>
      <c r="T226" s="185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6" t="s">
        <v>139</v>
      </c>
      <c r="AT226" s="186" t="s">
        <v>134</v>
      </c>
      <c r="AU226" s="186" t="s">
        <v>82</v>
      </c>
      <c r="AY226" s="19" t="s">
        <v>132</v>
      </c>
      <c r="BE226" s="187">
        <f>IF(N226="základní",J226,0)</f>
        <v>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19" t="s">
        <v>80</v>
      </c>
      <c r="BK226" s="187">
        <f>ROUND(I226*H226,2)</f>
        <v>0</v>
      </c>
      <c r="BL226" s="19" t="s">
        <v>139</v>
      </c>
      <c r="BM226" s="186" t="s">
        <v>1901</v>
      </c>
    </row>
    <row r="227" spans="1:65" s="2" customFormat="1" ht="11.25">
      <c r="A227" s="36"/>
      <c r="B227" s="37"/>
      <c r="C227" s="38"/>
      <c r="D227" s="188" t="s">
        <v>141</v>
      </c>
      <c r="E227" s="38"/>
      <c r="F227" s="189" t="s">
        <v>1902</v>
      </c>
      <c r="G227" s="38"/>
      <c r="H227" s="38"/>
      <c r="I227" s="190"/>
      <c r="J227" s="38"/>
      <c r="K227" s="38"/>
      <c r="L227" s="41"/>
      <c r="M227" s="191"/>
      <c r="N227" s="192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141</v>
      </c>
      <c r="AU227" s="19" t="s">
        <v>82</v>
      </c>
    </row>
    <row r="228" spans="1:65" s="2" customFormat="1" ht="16.5" customHeight="1">
      <c r="A228" s="36"/>
      <c r="B228" s="37"/>
      <c r="C228" s="175" t="s">
        <v>682</v>
      </c>
      <c r="D228" s="175" t="s">
        <v>134</v>
      </c>
      <c r="E228" s="176" t="s">
        <v>1903</v>
      </c>
      <c r="F228" s="177" t="s">
        <v>1904</v>
      </c>
      <c r="G228" s="178" t="s">
        <v>1800</v>
      </c>
      <c r="H228" s="179">
        <v>2</v>
      </c>
      <c r="I228" s="180"/>
      <c r="J228" s="181">
        <f>ROUND(I228*H228,2)</f>
        <v>0</v>
      </c>
      <c r="K228" s="177" t="s">
        <v>138</v>
      </c>
      <c r="L228" s="41"/>
      <c r="M228" s="182" t="s">
        <v>19</v>
      </c>
      <c r="N228" s="183" t="s">
        <v>43</v>
      </c>
      <c r="O228" s="66"/>
      <c r="P228" s="184">
        <f>O228*H228</f>
        <v>0</v>
      </c>
      <c r="Q228" s="184">
        <v>0</v>
      </c>
      <c r="R228" s="184">
        <f>Q228*H228</f>
        <v>0</v>
      </c>
      <c r="S228" s="184">
        <v>0</v>
      </c>
      <c r="T228" s="185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6" t="s">
        <v>139</v>
      </c>
      <c r="AT228" s="186" t="s">
        <v>134</v>
      </c>
      <c r="AU228" s="186" t="s">
        <v>82</v>
      </c>
      <c r="AY228" s="19" t="s">
        <v>132</v>
      </c>
      <c r="BE228" s="187">
        <f>IF(N228="základní",J228,0)</f>
        <v>0</v>
      </c>
      <c r="BF228" s="187">
        <f>IF(N228="snížená",J228,0)</f>
        <v>0</v>
      </c>
      <c r="BG228" s="187">
        <f>IF(N228="zákl. přenesená",J228,0)</f>
        <v>0</v>
      </c>
      <c r="BH228" s="187">
        <f>IF(N228="sníž. přenesená",J228,0)</f>
        <v>0</v>
      </c>
      <c r="BI228" s="187">
        <f>IF(N228="nulová",J228,0)</f>
        <v>0</v>
      </c>
      <c r="BJ228" s="19" t="s">
        <v>80</v>
      </c>
      <c r="BK228" s="187">
        <f>ROUND(I228*H228,2)</f>
        <v>0</v>
      </c>
      <c r="BL228" s="19" t="s">
        <v>139</v>
      </c>
      <c r="BM228" s="186" t="s">
        <v>1905</v>
      </c>
    </row>
    <row r="229" spans="1:65" s="2" customFormat="1" ht="11.25">
      <c r="A229" s="36"/>
      <c r="B229" s="37"/>
      <c r="C229" s="38"/>
      <c r="D229" s="188" t="s">
        <v>141</v>
      </c>
      <c r="E229" s="38"/>
      <c r="F229" s="189" t="s">
        <v>1906</v>
      </c>
      <c r="G229" s="38"/>
      <c r="H229" s="38"/>
      <c r="I229" s="190"/>
      <c r="J229" s="38"/>
      <c r="K229" s="38"/>
      <c r="L229" s="41"/>
      <c r="M229" s="191"/>
      <c r="N229" s="192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141</v>
      </c>
      <c r="AU229" s="19" t="s">
        <v>82</v>
      </c>
    </row>
    <row r="230" spans="1:65" s="2" customFormat="1" ht="16.5" customHeight="1">
      <c r="A230" s="36"/>
      <c r="B230" s="37"/>
      <c r="C230" s="175" t="s">
        <v>692</v>
      </c>
      <c r="D230" s="175" t="s">
        <v>134</v>
      </c>
      <c r="E230" s="176" t="s">
        <v>1907</v>
      </c>
      <c r="F230" s="177" t="s">
        <v>1908</v>
      </c>
      <c r="G230" s="178" t="s">
        <v>1800</v>
      </c>
      <c r="H230" s="179">
        <v>2</v>
      </c>
      <c r="I230" s="180"/>
      <c r="J230" s="181">
        <f>ROUND(I230*H230,2)</f>
        <v>0</v>
      </c>
      <c r="K230" s="177" t="s">
        <v>138</v>
      </c>
      <c r="L230" s="41"/>
      <c r="M230" s="182" t="s">
        <v>19</v>
      </c>
      <c r="N230" s="183" t="s">
        <v>43</v>
      </c>
      <c r="O230" s="66"/>
      <c r="P230" s="184">
        <f>O230*H230</f>
        <v>0</v>
      </c>
      <c r="Q230" s="184">
        <v>0</v>
      </c>
      <c r="R230" s="184">
        <f>Q230*H230</f>
        <v>0</v>
      </c>
      <c r="S230" s="184">
        <v>0</v>
      </c>
      <c r="T230" s="185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6" t="s">
        <v>139</v>
      </c>
      <c r="AT230" s="186" t="s">
        <v>134</v>
      </c>
      <c r="AU230" s="186" t="s">
        <v>82</v>
      </c>
      <c r="AY230" s="19" t="s">
        <v>132</v>
      </c>
      <c r="BE230" s="187">
        <f>IF(N230="základní",J230,0)</f>
        <v>0</v>
      </c>
      <c r="BF230" s="187">
        <f>IF(N230="snížená",J230,0)</f>
        <v>0</v>
      </c>
      <c r="BG230" s="187">
        <f>IF(N230="zákl. přenesená",J230,0)</f>
        <v>0</v>
      </c>
      <c r="BH230" s="187">
        <f>IF(N230="sníž. přenesená",J230,0)</f>
        <v>0</v>
      </c>
      <c r="BI230" s="187">
        <f>IF(N230="nulová",J230,0)</f>
        <v>0</v>
      </c>
      <c r="BJ230" s="19" t="s">
        <v>80</v>
      </c>
      <c r="BK230" s="187">
        <f>ROUND(I230*H230,2)</f>
        <v>0</v>
      </c>
      <c r="BL230" s="19" t="s">
        <v>139</v>
      </c>
      <c r="BM230" s="186" t="s">
        <v>1909</v>
      </c>
    </row>
    <row r="231" spans="1:65" s="2" customFormat="1" ht="11.25">
      <c r="A231" s="36"/>
      <c r="B231" s="37"/>
      <c r="C231" s="38"/>
      <c r="D231" s="188" t="s">
        <v>141</v>
      </c>
      <c r="E231" s="38"/>
      <c r="F231" s="189" t="s">
        <v>1910</v>
      </c>
      <c r="G231" s="38"/>
      <c r="H231" s="38"/>
      <c r="I231" s="190"/>
      <c r="J231" s="38"/>
      <c r="K231" s="38"/>
      <c r="L231" s="41"/>
      <c r="M231" s="191"/>
      <c r="N231" s="192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141</v>
      </c>
      <c r="AU231" s="19" t="s">
        <v>82</v>
      </c>
    </row>
    <row r="232" spans="1:65" s="2" customFormat="1" ht="16.5" customHeight="1">
      <c r="A232" s="36"/>
      <c r="B232" s="37"/>
      <c r="C232" s="175" t="s">
        <v>697</v>
      </c>
      <c r="D232" s="175" t="s">
        <v>134</v>
      </c>
      <c r="E232" s="176" t="s">
        <v>1911</v>
      </c>
      <c r="F232" s="177" t="s">
        <v>1912</v>
      </c>
      <c r="G232" s="178" t="s">
        <v>1800</v>
      </c>
      <c r="H232" s="179">
        <v>4</v>
      </c>
      <c r="I232" s="180"/>
      <c r="J232" s="181">
        <f>ROUND(I232*H232,2)</f>
        <v>0</v>
      </c>
      <c r="K232" s="177" t="s">
        <v>138</v>
      </c>
      <c r="L232" s="41"/>
      <c r="M232" s="182" t="s">
        <v>19</v>
      </c>
      <c r="N232" s="183" t="s">
        <v>43</v>
      </c>
      <c r="O232" s="66"/>
      <c r="P232" s="184">
        <f>O232*H232</f>
        <v>0</v>
      </c>
      <c r="Q232" s="184">
        <v>0</v>
      </c>
      <c r="R232" s="184">
        <f>Q232*H232</f>
        <v>0</v>
      </c>
      <c r="S232" s="184">
        <v>0</v>
      </c>
      <c r="T232" s="185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6" t="s">
        <v>139</v>
      </c>
      <c r="AT232" s="186" t="s">
        <v>134</v>
      </c>
      <c r="AU232" s="186" t="s">
        <v>82</v>
      </c>
      <c r="AY232" s="19" t="s">
        <v>132</v>
      </c>
      <c r="BE232" s="187">
        <f>IF(N232="základní",J232,0)</f>
        <v>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19" t="s">
        <v>80</v>
      </c>
      <c r="BK232" s="187">
        <f>ROUND(I232*H232,2)</f>
        <v>0</v>
      </c>
      <c r="BL232" s="19" t="s">
        <v>139</v>
      </c>
      <c r="BM232" s="186" t="s">
        <v>1913</v>
      </c>
    </row>
    <row r="233" spans="1:65" s="2" customFormat="1" ht="11.25">
      <c r="A233" s="36"/>
      <c r="B233" s="37"/>
      <c r="C233" s="38"/>
      <c r="D233" s="188" t="s">
        <v>141</v>
      </c>
      <c r="E233" s="38"/>
      <c r="F233" s="189" t="s">
        <v>1914</v>
      </c>
      <c r="G233" s="38"/>
      <c r="H233" s="38"/>
      <c r="I233" s="190"/>
      <c r="J233" s="38"/>
      <c r="K233" s="38"/>
      <c r="L233" s="41"/>
      <c r="M233" s="191"/>
      <c r="N233" s="192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141</v>
      </c>
      <c r="AU233" s="19" t="s">
        <v>82</v>
      </c>
    </row>
    <row r="234" spans="1:65" s="2" customFormat="1" ht="16.5" customHeight="1">
      <c r="A234" s="36"/>
      <c r="B234" s="37"/>
      <c r="C234" s="175" t="s">
        <v>705</v>
      </c>
      <c r="D234" s="175" t="s">
        <v>134</v>
      </c>
      <c r="E234" s="176" t="s">
        <v>1915</v>
      </c>
      <c r="F234" s="177" t="s">
        <v>1916</v>
      </c>
      <c r="G234" s="178" t="s">
        <v>1800</v>
      </c>
      <c r="H234" s="179">
        <v>2</v>
      </c>
      <c r="I234" s="180"/>
      <c r="J234" s="181">
        <f>ROUND(I234*H234,2)</f>
        <v>0</v>
      </c>
      <c r="K234" s="177" t="s">
        <v>138</v>
      </c>
      <c r="L234" s="41"/>
      <c r="M234" s="182" t="s">
        <v>19</v>
      </c>
      <c r="N234" s="183" t="s">
        <v>43</v>
      </c>
      <c r="O234" s="66"/>
      <c r="P234" s="184">
        <f>O234*H234</f>
        <v>0</v>
      </c>
      <c r="Q234" s="184">
        <v>0</v>
      </c>
      <c r="R234" s="184">
        <f>Q234*H234</f>
        <v>0</v>
      </c>
      <c r="S234" s="184">
        <v>0</v>
      </c>
      <c r="T234" s="185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6" t="s">
        <v>139</v>
      </c>
      <c r="AT234" s="186" t="s">
        <v>134</v>
      </c>
      <c r="AU234" s="186" t="s">
        <v>82</v>
      </c>
      <c r="AY234" s="19" t="s">
        <v>132</v>
      </c>
      <c r="BE234" s="187">
        <f>IF(N234="základní",J234,0)</f>
        <v>0</v>
      </c>
      <c r="BF234" s="187">
        <f>IF(N234="snížená",J234,0)</f>
        <v>0</v>
      </c>
      <c r="BG234" s="187">
        <f>IF(N234="zákl. přenesená",J234,0)</f>
        <v>0</v>
      </c>
      <c r="BH234" s="187">
        <f>IF(N234="sníž. přenesená",J234,0)</f>
        <v>0</v>
      </c>
      <c r="BI234" s="187">
        <f>IF(N234="nulová",J234,0)</f>
        <v>0</v>
      </c>
      <c r="BJ234" s="19" t="s">
        <v>80</v>
      </c>
      <c r="BK234" s="187">
        <f>ROUND(I234*H234,2)</f>
        <v>0</v>
      </c>
      <c r="BL234" s="19" t="s">
        <v>139</v>
      </c>
      <c r="BM234" s="186" t="s">
        <v>1917</v>
      </c>
    </row>
    <row r="235" spans="1:65" s="2" customFormat="1" ht="11.25">
      <c r="A235" s="36"/>
      <c r="B235" s="37"/>
      <c r="C235" s="38"/>
      <c r="D235" s="188" t="s">
        <v>141</v>
      </c>
      <c r="E235" s="38"/>
      <c r="F235" s="189" t="s">
        <v>1918</v>
      </c>
      <c r="G235" s="38"/>
      <c r="H235" s="38"/>
      <c r="I235" s="190"/>
      <c r="J235" s="38"/>
      <c r="K235" s="38"/>
      <c r="L235" s="41"/>
      <c r="M235" s="191"/>
      <c r="N235" s="192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141</v>
      </c>
      <c r="AU235" s="19" t="s">
        <v>82</v>
      </c>
    </row>
    <row r="236" spans="1:65" s="2" customFormat="1" ht="16.5" customHeight="1">
      <c r="A236" s="36"/>
      <c r="B236" s="37"/>
      <c r="C236" s="175" t="s">
        <v>711</v>
      </c>
      <c r="D236" s="175" t="s">
        <v>134</v>
      </c>
      <c r="E236" s="176" t="s">
        <v>1919</v>
      </c>
      <c r="F236" s="177" t="s">
        <v>1920</v>
      </c>
      <c r="G236" s="178" t="s">
        <v>1800</v>
      </c>
      <c r="H236" s="179">
        <v>8</v>
      </c>
      <c r="I236" s="180"/>
      <c r="J236" s="181">
        <f>ROUND(I236*H236,2)</f>
        <v>0</v>
      </c>
      <c r="K236" s="177" t="s">
        <v>138</v>
      </c>
      <c r="L236" s="41"/>
      <c r="M236" s="182" t="s">
        <v>19</v>
      </c>
      <c r="N236" s="183" t="s">
        <v>43</v>
      </c>
      <c r="O236" s="66"/>
      <c r="P236" s="184">
        <f>O236*H236</f>
        <v>0</v>
      </c>
      <c r="Q236" s="184">
        <v>0</v>
      </c>
      <c r="R236" s="184">
        <f>Q236*H236</f>
        <v>0</v>
      </c>
      <c r="S236" s="184">
        <v>0</v>
      </c>
      <c r="T236" s="185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6" t="s">
        <v>139</v>
      </c>
      <c r="AT236" s="186" t="s">
        <v>134</v>
      </c>
      <c r="AU236" s="186" t="s">
        <v>82</v>
      </c>
      <c r="AY236" s="19" t="s">
        <v>132</v>
      </c>
      <c r="BE236" s="187">
        <f>IF(N236="základní",J236,0)</f>
        <v>0</v>
      </c>
      <c r="BF236" s="187">
        <f>IF(N236="snížená",J236,0)</f>
        <v>0</v>
      </c>
      <c r="BG236" s="187">
        <f>IF(N236="zákl. přenesená",J236,0)</f>
        <v>0</v>
      </c>
      <c r="BH236" s="187">
        <f>IF(N236="sníž. přenesená",J236,0)</f>
        <v>0</v>
      </c>
      <c r="BI236" s="187">
        <f>IF(N236="nulová",J236,0)</f>
        <v>0</v>
      </c>
      <c r="BJ236" s="19" t="s">
        <v>80</v>
      </c>
      <c r="BK236" s="187">
        <f>ROUND(I236*H236,2)</f>
        <v>0</v>
      </c>
      <c r="BL236" s="19" t="s">
        <v>139</v>
      </c>
      <c r="BM236" s="186" t="s">
        <v>1921</v>
      </c>
    </row>
    <row r="237" spans="1:65" s="2" customFormat="1" ht="11.25">
      <c r="A237" s="36"/>
      <c r="B237" s="37"/>
      <c r="C237" s="38"/>
      <c r="D237" s="188" t="s">
        <v>141</v>
      </c>
      <c r="E237" s="38"/>
      <c r="F237" s="189" t="s">
        <v>1922</v>
      </c>
      <c r="G237" s="38"/>
      <c r="H237" s="38"/>
      <c r="I237" s="190"/>
      <c r="J237" s="38"/>
      <c r="K237" s="38"/>
      <c r="L237" s="41"/>
      <c r="M237" s="191"/>
      <c r="N237" s="192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141</v>
      </c>
      <c r="AU237" s="19" t="s">
        <v>82</v>
      </c>
    </row>
    <row r="238" spans="1:65" s="2" customFormat="1" ht="16.5" customHeight="1">
      <c r="A238" s="36"/>
      <c r="B238" s="37"/>
      <c r="C238" s="175" t="s">
        <v>716</v>
      </c>
      <c r="D238" s="175" t="s">
        <v>134</v>
      </c>
      <c r="E238" s="176" t="s">
        <v>1923</v>
      </c>
      <c r="F238" s="177" t="s">
        <v>1924</v>
      </c>
      <c r="G238" s="178" t="s">
        <v>1800</v>
      </c>
      <c r="H238" s="179">
        <v>120</v>
      </c>
      <c r="I238" s="180"/>
      <c r="J238" s="181">
        <f>ROUND(I238*H238,2)</f>
        <v>0</v>
      </c>
      <c r="K238" s="177" t="s">
        <v>138</v>
      </c>
      <c r="L238" s="41"/>
      <c r="M238" s="182" t="s">
        <v>19</v>
      </c>
      <c r="N238" s="183" t="s">
        <v>43</v>
      </c>
      <c r="O238" s="66"/>
      <c r="P238" s="184">
        <f>O238*H238</f>
        <v>0</v>
      </c>
      <c r="Q238" s="184">
        <v>0</v>
      </c>
      <c r="R238" s="184">
        <f>Q238*H238</f>
        <v>0</v>
      </c>
      <c r="S238" s="184">
        <v>0</v>
      </c>
      <c r="T238" s="185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6" t="s">
        <v>139</v>
      </c>
      <c r="AT238" s="186" t="s">
        <v>134</v>
      </c>
      <c r="AU238" s="186" t="s">
        <v>82</v>
      </c>
      <c r="AY238" s="19" t="s">
        <v>132</v>
      </c>
      <c r="BE238" s="187">
        <f>IF(N238="základní",J238,0)</f>
        <v>0</v>
      </c>
      <c r="BF238" s="187">
        <f>IF(N238="snížená",J238,0)</f>
        <v>0</v>
      </c>
      <c r="BG238" s="187">
        <f>IF(N238="zákl. přenesená",J238,0)</f>
        <v>0</v>
      </c>
      <c r="BH238" s="187">
        <f>IF(N238="sníž. přenesená",J238,0)</f>
        <v>0</v>
      </c>
      <c r="BI238" s="187">
        <f>IF(N238="nulová",J238,0)</f>
        <v>0</v>
      </c>
      <c r="BJ238" s="19" t="s">
        <v>80</v>
      </c>
      <c r="BK238" s="187">
        <f>ROUND(I238*H238,2)</f>
        <v>0</v>
      </c>
      <c r="BL238" s="19" t="s">
        <v>139</v>
      </c>
      <c r="BM238" s="186" t="s">
        <v>1925</v>
      </c>
    </row>
    <row r="239" spans="1:65" s="2" customFormat="1" ht="11.25">
      <c r="A239" s="36"/>
      <c r="B239" s="37"/>
      <c r="C239" s="38"/>
      <c r="D239" s="188" t="s">
        <v>141</v>
      </c>
      <c r="E239" s="38"/>
      <c r="F239" s="189" t="s">
        <v>1926</v>
      </c>
      <c r="G239" s="38"/>
      <c r="H239" s="38"/>
      <c r="I239" s="190"/>
      <c r="J239" s="38"/>
      <c r="K239" s="38"/>
      <c r="L239" s="41"/>
      <c r="M239" s="191"/>
      <c r="N239" s="192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141</v>
      </c>
      <c r="AU239" s="19" t="s">
        <v>82</v>
      </c>
    </row>
    <row r="240" spans="1:65" s="2" customFormat="1" ht="16.5" customHeight="1">
      <c r="A240" s="36"/>
      <c r="B240" s="37"/>
      <c r="C240" s="175" t="s">
        <v>723</v>
      </c>
      <c r="D240" s="175" t="s">
        <v>134</v>
      </c>
      <c r="E240" s="176" t="s">
        <v>1927</v>
      </c>
      <c r="F240" s="177" t="s">
        <v>1928</v>
      </c>
      <c r="G240" s="178" t="s">
        <v>1800</v>
      </c>
      <c r="H240" s="179">
        <v>10</v>
      </c>
      <c r="I240" s="180"/>
      <c r="J240" s="181">
        <f>ROUND(I240*H240,2)</f>
        <v>0</v>
      </c>
      <c r="K240" s="177" t="s">
        <v>138</v>
      </c>
      <c r="L240" s="41"/>
      <c r="M240" s="182" t="s">
        <v>19</v>
      </c>
      <c r="N240" s="183" t="s">
        <v>43</v>
      </c>
      <c r="O240" s="66"/>
      <c r="P240" s="184">
        <f>O240*H240</f>
        <v>0</v>
      </c>
      <c r="Q240" s="184">
        <v>0</v>
      </c>
      <c r="R240" s="184">
        <f>Q240*H240</f>
        <v>0</v>
      </c>
      <c r="S240" s="184">
        <v>0</v>
      </c>
      <c r="T240" s="185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6" t="s">
        <v>139</v>
      </c>
      <c r="AT240" s="186" t="s">
        <v>134</v>
      </c>
      <c r="AU240" s="186" t="s">
        <v>82</v>
      </c>
      <c r="AY240" s="19" t="s">
        <v>132</v>
      </c>
      <c r="BE240" s="187">
        <f>IF(N240="základní",J240,0)</f>
        <v>0</v>
      </c>
      <c r="BF240" s="187">
        <f>IF(N240="snížená",J240,0)</f>
        <v>0</v>
      </c>
      <c r="BG240" s="187">
        <f>IF(N240="zákl. přenesená",J240,0)</f>
        <v>0</v>
      </c>
      <c r="BH240" s="187">
        <f>IF(N240="sníž. přenesená",J240,0)</f>
        <v>0</v>
      </c>
      <c r="BI240" s="187">
        <f>IF(N240="nulová",J240,0)</f>
        <v>0</v>
      </c>
      <c r="BJ240" s="19" t="s">
        <v>80</v>
      </c>
      <c r="BK240" s="187">
        <f>ROUND(I240*H240,2)</f>
        <v>0</v>
      </c>
      <c r="BL240" s="19" t="s">
        <v>139</v>
      </c>
      <c r="BM240" s="186" t="s">
        <v>1929</v>
      </c>
    </row>
    <row r="241" spans="1:65" s="2" customFormat="1" ht="11.25">
      <c r="A241" s="36"/>
      <c r="B241" s="37"/>
      <c r="C241" s="38"/>
      <c r="D241" s="188" t="s">
        <v>141</v>
      </c>
      <c r="E241" s="38"/>
      <c r="F241" s="189" t="s">
        <v>1930</v>
      </c>
      <c r="G241" s="38"/>
      <c r="H241" s="38"/>
      <c r="I241" s="190"/>
      <c r="J241" s="38"/>
      <c r="K241" s="38"/>
      <c r="L241" s="41"/>
      <c r="M241" s="191"/>
      <c r="N241" s="192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141</v>
      </c>
      <c r="AU241" s="19" t="s">
        <v>82</v>
      </c>
    </row>
    <row r="242" spans="1:65" s="2" customFormat="1" ht="16.5" customHeight="1">
      <c r="A242" s="36"/>
      <c r="B242" s="37"/>
      <c r="C242" s="175" t="s">
        <v>733</v>
      </c>
      <c r="D242" s="175" t="s">
        <v>134</v>
      </c>
      <c r="E242" s="176" t="s">
        <v>1931</v>
      </c>
      <c r="F242" s="177" t="s">
        <v>1932</v>
      </c>
      <c r="G242" s="178" t="s">
        <v>1800</v>
      </c>
      <c r="H242" s="179">
        <v>65</v>
      </c>
      <c r="I242" s="180"/>
      <c r="J242" s="181">
        <f>ROUND(I242*H242,2)</f>
        <v>0</v>
      </c>
      <c r="K242" s="177" t="s">
        <v>138</v>
      </c>
      <c r="L242" s="41"/>
      <c r="M242" s="182" t="s">
        <v>19</v>
      </c>
      <c r="N242" s="183" t="s">
        <v>43</v>
      </c>
      <c r="O242" s="66"/>
      <c r="P242" s="184">
        <f>O242*H242</f>
        <v>0</v>
      </c>
      <c r="Q242" s="184">
        <v>0</v>
      </c>
      <c r="R242" s="184">
        <f>Q242*H242</f>
        <v>0</v>
      </c>
      <c r="S242" s="184">
        <v>0</v>
      </c>
      <c r="T242" s="185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6" t="s">
        <v>139</v>
      </c>
      <c r="AT242" s="186" t="s">
        <v>134</v>
      </c>
      <c r="AU242" s="186" t="s">
        <v>82</v>
      </c>
      <c r="AY242" s="19" t="s">
        <v>132</v>
      </c>
      <c r="BE242" s="187">
        <f>IF(N242="základní",J242,0)</f>
        <v>0</v>
      </c>
      <c r="BF242" s="187">
        <f>IF(N242="snížená",J242,0)</f>
        <v>0</v>
      </c>
      <c r="BG242" s="187">
        <f>IF(N242="zákl. přenesená",J242,0)</f>
        <v>0</v>
      </c>
      <c r="BH242" s="187">
        <f>IF(N242="sníž. přenesená",J242,0)</f>
        <v>0</v>
      </c>
      <c r="BI242" s="187">
        <f>IF(N242="nulová",J242,0)</f>
        <v>0</v>
      </c>
      <c r="BJ242" s="19" t="s">
        <v>80</v>
      </c>
      <c r="BK242" s="187">
        <f>ROUND(I242*H242,2)</f>
        <v>0</v>
      </c>
      <c r="BL242" s="19" t="s">
        <v>139</v>
      </c>
      <c r="BM242" s="186" t="s">
        <v>1933</v>
      </c>
    </row>
    <row r="243" spans="1:65" s="2" customFormat="1" ht="11.25">
      <c r="A243" s="36"/>
      <c r="B243" s="37"/>
      <c r="C243" s="38"/>
      <c r="D243" s="188" t="s">
        <v>141</v>
      </c>
      <c r="E243" s="38"/>
      <c r="F243" s="189" t="s">
        <v>1934</v>
      </c>
      <c r="G243" s="38"/>
      <c r="H243" s="38"/>
      <c r="I243" s="190"/>
      <c r="J243" s="38"/>
      <c r="K243" s="38"/>
      <c r="L243" s="41"/>
      <c r="M243" s="191"/>
      <c r="N243" s="192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141</v>
      </c>
      <c r="AU243" s="19" t="s">
        <v>82</v>
      </c>
    </row>
    <row r="244" spans="1:65" s="2" customFormat="1" ht="16.5" customHeight="1">
      <c r="A244" s="36"/>
      <c r="B244" s="37"/>
      <c r="C244" s="175" t="s">
        <v>738</v>
      </c>
      <c r="D244" s="175" t="s">
        <v>134</v>
      </c>
      <c r="E244" s="176" t="s">
        <v>1935</v>
      </c>
      <c r="F244" s="177" t="s">
        <v>1936</v>
      </c>
      <c r="G244" s="178" t="s">
        <v>1800</v>
      </c>
      <c r="H244" s="179">
        <v>45</v>
      </c>
      <c r="I244" s="180"/>
      <c r="J244" s="181">
        <f>ROUND(I244*H244,2)</f>
        <v>0</v>
      </c>
      <c r="K244" s="177" t="s">
        <v>138</v>
      </c>
      <c r="L244" s="41"/>
      <c r="M244" s="182" t="s">
        <v>19</v>
      </c>
      <c r="N244" s="183" t="s">
        <v>43</v>
      </c>
      <c r="O244" s="66"/>
      <c r="P244" s="184">
        <f>O244*H244</f>
        <v>0</v>
      </c>
      <c r="Q244" s="184">
        <v>0</v>
      </c>
      <c r="R244" s="184">
        <f>Q244*H244</f>
        <v>0</v>
      </c>
      <c r="S244" s="184">
        <v>0</v>
      </c>
      <c r="T244" s="185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6" t="s">
        <v>139</v>
      </c>
      <c r="AT244" s="186" t="s">
        <v>134</v>
      </c>
      <c r="AU244" s="186" t="s">
        <v>82</v>
      </c>
      <c r="AY244" s="19" t="s">
        <v>132</v>
      </c>
      <c r="BE244" s="187">
        <f>IF(N244="základní",J244,0)</f>
        <v>0</v>
      </c>
      <c r="BF244" s="187">
        <f>IF(N244="snížená",J244,0)</f>
        <v>0</v>
      </c>
      <c r="BG244" s="187">
        <f>IF(N244="zákl. přenesená",J244,0)</f>
        <v>0</v>
      </c>
      <c r="BH244" s="187">
        <f>IF(N244="sníž. přenesená",J244,0)</f>
        <v>0</v>
      </c>
      <c r="BI244" s="187">
        <f>IF(N244="nulová",J244,0)</f>
        <v>0</v>
      </c>
      <c r="BJ244" s="19" t="s">
        <v>80</v>
      </c>
      <c r="BK244" s="187">
        <f>ROUND(I244*H244,2)</f>
        <v>0</v>
      </c>
      <c r="BL244" s="19" t="s">
        <v>139</v>
      </c>
      <c r="BM244" s="186" t="s">
        <v>1937</v>
      </c>
    </row>
    <row r="245" spans="1:65" s="2" customFormat="1" ht="11.25">
      <c r="A245" s="36"/>
      <c r="B245" s="37"/>
      <c r="C245" s="38"/>
      <c r="D245" s="188" t="s">
        <v>141</v>
      </c>
      <c r="E245" s="38"/>
      <c r="F245" s="189" t="s">
        <v>1938</v>
      </c>
      <c r="G245" s="38"/>
      <c r="H245" s="38"/>
      <c r="I245" s="190"/>
      <c r="J245" s="38"/>
      <c r="K245" s="38"/>
      <c r="L245" s="41"/>
      <c r="M245" s="191"/>
      <c r="N245" s="192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141</v>
      </c>
      <c r="AU245" s="19" t="s">
        <v>82</v>
      </c>
    </row>
    <row r="246" spans="1:65" s="2" customFormat="1" ht="16.5" customHeight="1">
      <c r="A246" s="36"/>
      <c r="B246" s="37"/>
      <c r="C246" s="175" t="s">
        <v>748</v>
      </c>
      <c r="D246" s="175" t="s">
        <v>134</v>
      </c>
      <c r="E246" s="176" t="s">
        <v>1939</v>
      </c>
      <c r="F246" s="177" t="s">
        <v>1940</v>
      </c>
      <c r="G246" s="178" t="s">
        <v>1800</v>
      </c>
      <c r="H246" s="179">
        <v>3</v>
      </c>
      <c r="I246" s="180"/>
      <c r="J246" s="181">
        <f>ROUND(I246*H246,2)</f>
        <v>0</v>
      </c>
      <c r="K246" s="177" t="s">
        <v>138</v>
      </c>
      <c r="L246" s="41"/>
      <c r="M246" s="182" t="s">
        <v>19</v>
      </c>
      <c r="N246" s="183" t="s">
        <v>43</v>
      </c>
      <c r="O246" s="66"/>
      <c r="P246" s="184">
        <f>O246*H246</f>
        <v>0</v>
      </c>
      <c r="Q246" s="184">
        <v>0</v>
      </c>
      <c r="R246" s="184">
        <f>Q246*H246</f>
        <v>0</v>
      </c>
      <c r="S246" s="184">
        <v>0</v>
      </c>
      <c r="T246" s="185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6" t="s">
        <v>139</v>
      </c>
      <c r="AT246" s="186" t="s">
        <v>134</v>
      </c>
      <c r="AU246" s="186" t="s">
        <v>82</v>
      </c>
      <c r="AY246" s="19" t="s">
        <v>132</v>
      </c>
      <c r="BE246" s="187">
        <f>IF(N246="základní",J246,0)</f>
        <v>0</v>
      </c>
      <c r="BF246" s="187">
        <f>IF(N246="snížená",J246,0)</f>
        <v>0</v>
      </c>
      <c r="BG246" s="187">
        <f>IF(N246="zákl. přenesená",J246,0)</f>
        <v>0</v>
      </c>
      <c r="BH246" s="187">
        <f>IF(N246="sníž. přenesená",J246,0)</f>
        <v>0</v>
      </c>
      <c r="BI246" s="187">
        <f>IF(N246="nulová",J246,0)</f>
        <v>0</v>
      </c>
      <c r="BJ246" s="19" t="s">
        <v>80</v>
      </c>
      <c r="BK246" s="187">
        <f>ROUND(I246*H246,2)</f>
        <v>0</v>
      </c>
      <c r="BL246" s="19" t="s">
        <v>139</v>
      </c>
      <c r="BM246" s="186" t="s">
        <v>1941</v>
      </c>
    </row>
    <row r="247" spans="1:65" s="2" customFormat="1" ht="11.25">
      <c r="A247" s="36"/>
      <c r="B247" s="37"/>
      <c r="C247" s="38"/>
      <c r="D247" s="188" t="s">
        <v>141</v>
      </c>
      <c r="E247" s="38"/>
      <c r="F247" s="189" t="s">
        <v>1942</v>
      </c>
      <c r="G247" s="38"/>
      <c r="H247" s="38"/>
      <c r="I247" s="190"/>
      <c r="J247" s="38"/>
      <c r="K247" s="38"/>
      <c r="L247" s="41"/>
      <c r="M247" s="191"/>
      <c r="N247" s="192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141</v>
      </c>
      <c r="AU247" s="19" t="s">
        <v>82</v>
      </c>
    </row>
    <row r="248" spans="1:65" s="12" customFormat="1" ht="25.9" customHeight="1">
      <c r="B248" s="159"/>
      <c r="C248" s="160"/>
      <c r="D248" s="161" t="s">
        <v>71</v>
      </c>
      <c r="E248" s="162" t="s">
        <v>986</v>
      </c>
      <c r="F248" s="162" t="s">
        <v>987</v>
      </c>
      <c r="G248" s="160"/>
      <c r="H248" s="160"/>
      <c r="I248" s="163"/>
      <c r="J248" s="164">
        <f>BK248</f>
        <v>0</v>
      </c>
      <c r="K248" s="160"/>
      <c r="L248" s="165"/>
      <c r="M248" s="166"/>
      <c r="N248" s="167"/>
      <c r="O248" s="167"/>
      <c r="P248" s="168">
        <f>P249+P256+P265</f>
        <v>0</v>
      </c>
      <c r="Q248" s="167"/>
      <c r="R248" s="168">
        <f>R249+R256+R265</f>
        <v>0</v>
      </c>
      <c r="S248" s="167"/>
      <c r="T248" s="169">
        <f>T249+T256+T265</f>
        <v>0</v>
      </c>
      <c r="AR248" s="170" t="s">
        <v>82</v>
      </c>
      <c r="AT248" s="171" t="s">
        <v>71</v>
      </c>
      <c r="AU248" s="171" t="s">
        <v>72</v>
      </c>
      <c r="AY248" s="170" t="s">
        <v>132</v>
      </c>
      <c r="BK248" s="172">
        <f>BK249+BK256+BK265</f>
        <v>0</v>
      </c>
    </row>
    <row r="249" spans="1:65" s="12" customFormat="1" ht="22.9" customHeight="1">
      <c r="B249" s="159"/>
      <c r="C249" s="160"/>
      <c r="D249" s="161" t="s">
        <v>71</v>
      </c>
      <c r="E249" s="173" t="s">
        <v>1151</v>
      </c>
      <c r="F249" s="173" t="s">
        <v>1152</v>
      </c>
      <c r="G249" s="160"/>
      <c r="H249" s="160"/>
      <c r="I249" s="163"/>
      <c r="J249" s="174">
        <f>BK249</f>
        <v>0</v>
      </c>
      <c r="K249" s="160"/>
      <c r="L249" s="165"/>
      <c r="M249" s="166"/>
      <c r="N249" s="167"/>
      <c r="O249" s="167"/>
      <c r="P249" s="168">
        <f>SUM(P250:P255)</f>
        <v>0</v>
      </c>
      <c r="Q249" s="167"/>
      <c r="R249" s="168">
        <f>SUM(R250:R255)</f>
        <v>0</v>
      </c>
      <c r="S249" s="167"/>
      <c r="T249" s="169">
        <f>SUM(T250:T255)</f>
        <v>0</v>
      </c>
      <c r="AR249" s="170" t="s">
        <v>82</v>
      </c>
      <c r="AT249" s="171" t="s">
        <v>71</v>
      </c>
      <c r="AU249" s="171" t="s">
        <v>80</v>
      </c>
      <c r="AY249" s="170" t="s">
        <v>132</v>
      </c>
      <c r="BK249" s="172">
        <f>SUM(BK250:BK255)</f>
        <v>0</v>
      </c>
    </row>
    <row r="250" spans="1:65" s="2" customFormat="1" ht="16.5" customHeight="1">
      <c r="A250" s="36"/>
      <c r="B250" s="37"/>
      <c r="C250" s="175" t="s">
        <v>763</v>
      </c>
      <c r="D250" s="175" t="s">
        <v>134</v>
      </c>
      <c r="E250" s="176" t="s">
        <v>1943</v>
      </c>
      <c r="F250" s="177" t="s">
        <v>1944</v>
      </c>
      <c r="G250" s="178" t="s">
        <v>159</v>
      </c>
      <c r="H250" s="179">
        <v>25</v>
      </c>
      <c r="I250" s="180"/>
      <c r="J250" s="181">
        <f>ROUND(I250*H250,2)</f>
        <v>0</v>
      </c>
      <c r="K250" s="177" t="s">
        <v>138</v>
      </c>
      <c r="L250" s="41"/>
      <c r="M250" s="182" t="s">
        <v>19</v>
      </c>
      <c r="N250" s="183" t="s">
        <v>43</v>
      </c>
      <c r="O250" s="66"/>
      <c r="P250" s="184">
        <f>O250*H250</f>
        <v>0</v>
      </c>
      <c r="Q250" s="184">
        <v>0</v>
      </c>
      <c r="R250" s="184">
        <f>Q250*H250</f>
        <v>0</v>
      </c>
      <c r="S250" s="184">
        <v>0</v>
      </c>
      <c r="T250" s="185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6" t="s">
        <v>255</v>
      </c>
      <c r="AT250" s="186" t="s">
        <v>134</v>
      </c>
      <c r="AU250" s="186" t="s">
        <v>82</v>
      </c>
      <c r="AY250" s="19" t="s">
        <v>132</v>
      </c>
      <c r="BE250" s="187">
        <f>IF(N250="základní",J250,0)</f>
        <v>0</v>
      </c>
      <c r="BF250" s="187">
        <f>IF(N250="snížená",J250,0)</f>
        <v>0</v>
      </c>
      <c r="BG250" s="187">
        <f>IF(N250="zákl. přenesená",J250,0)</f>
        <v>0</v>
      </c>
      <c r="BH250" s="187">
        <f>IF(N250="sníž. přenesená",J250,0)</f>
        <v>0</v>
      </c>
      <c r="BI250" s="187">
        <f>IF(N250="nulová",J250,0)</f>
        <v>0</v>
      </c>
      <c r="BJ250" s="19" t="s">
        <v>80</v>
      </c>
      <c r="BK250" s="187">
        <f>ROUND(I250*H250,2)</f>
        <v>0</v>
      </c>
      <c r="BL250" s="19" t="s">
        <v>255</v>
      </c>
      <c r="BM250" s="186" t="s">
        <v>1945</v>
      </c>
    </row>
    <row r="251" spans="1:65" s="2" customFormat="1" ht="11.25">
      <c r="A251" s="36"/>
      <c r="B251" s="37"/>
      <c r="C251" s="38"/>
      <c r="D251" s="188" t="s">
        <v>141</v>
      </c>
      <c r="E251" s="38"/>
      <c r="F251" s="189" t="s">
        <v>1946</v>
      </c>
      <c r="G251" s="38"/>
      <c r="H251" s="38"/>
      <c r="I251" s="190"/>
      <c r="J251" s="38"/>
      <c r="K251" s="38"/>
      <c r="L251" s="41"/>
      <c r="M251" s="191"/>
      <c r="N251" s="192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141</v>
      </c>
      <c r="AU251" s="19" t="s">
        <v>82</v>
      </c>
    </row>
    <row r="252" spans="1:65" s="2" customFormat="1" ht="16.5" customHeight="1">
      <c r="A252" s="36"/>
      <c r="B252" s="37"/>
      <c r="C252" s="175" t="s">
        <v>768</v>
      </c>
      <c r="D252" s="175" t="s">
        <v>134</v>
      </c>
      <c r="E252" s="176" t="s">
        <v>1947</v>
      </c>
      <c r="F252" s="177" t="s">
        <v>1948</v>
      </c>
      <c r="G252" s="178" t="s">
        <v>159</v>
      </c>
      <c r="H252" s="179">
        <v>2</v>
      </c>
      <c r="I252" s="180"/>
      <c r="J252" s="181">
        <f>ROUND(I252*H252,2)</f>
        <v>0</v>
      </c>
      <c r="K252" s="177" t="s">
        <v>138</v>
      </c>
      <c r="L252" s="41"/>
      <c r="M252" s="182" t="s">
        <v>19</v>
      </c>
      <c r="N252" s="183" t="s">
        <v>43</v>
      </c>
      <c r="O252" s="66"/>
      <c r="P252" s="184">
        <f>O252*H252</f>
        <v>0</v>
      </c>
      <c r="Q252" s="184">
        <v>0</v>
      </c>
      <c r="R252" s="184">
        <f>Q252*H252</f>
        <v>0</v>
      </c>
      <c r="S252" s="184">
        <v>0</v>
      </c>
      <c r="T252" s="185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6" t="s">
        <v>255</v>
      </c>
      <c r="AT252" s="186" t="s">
        <v>134</v>
      </c>
      <c r="AU252" s="186" t="s">
        <v>82</v>
      </c>
      <c r="AY252" s="19" t="s">
        <v>132</v>
      </c>
      <c r="BE252" s="187">
        <f>IF(N252="základní",J252,0)</f>
        <v>0</v>
      </c>
      <c r="BF252" s="187">
        <f>IF(N252="snížená",J252,0)</f>
        <v>0</v>
      </c>
      <c r="BG252" s="187">
        <f>IF(N252="zákl. přenesená",J252,0)</f>
        <v>0</v>
      </c>
      <c r="BH252" s="187">
        <f>IF(N252="sníž. přenesená",J252,0)</f>
        <v>0</v>
      </c>
      <c r="BI252" s="187">
        <f>IF(N252="nulová",J252,0)</f>
        <v>0</v>
      </c>
      <c r="BJ252" s="19" t="s">
        <v>80</v>
      </c>
      <c r="BK252" s="187">
        <f>ROUND(I252*H252,2)</f>
        <v>0</v>
      </c>
      <c r="BL252" s="19" t="s">
        <v>255</v>
      </c>
      <c r="BM252" s="186" t="s">
        <v>1949</v>
      </c>
    </row>
    <row r="253" spans="1:65" s="2" customFormat="1" ht="11.25">
      <c r="A253" s="36"/>
      <c r="B253" s="37"/>
      <c r="C253" s="38"/>
      <c r="D253" s="188" t="s">
        <v>141</v>
      </c>
      <c r="E253" s="38"/>
      <c r="F253" s="189" t="s">
        <v>1950</v>
      </c>
      <c r="G253" s="38"/>
      <c r="H253" s="38"/>
      <c r="I253" s="190"/>
      <c r="J253" s="38"/>
      <c r="K253" s="38"/>
      <c r="L253" s="41"/>
      <c r="M253" s="191"/>
      <c r="N253" s="192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141</v>
      </c>
      <c r="AU253" s="19" t="s">
        <v>82</v>
      </c>
    </row>
    <row r="254" spans="1:65" s="2" customFormat="1" ht="16.5" customHeight="1">
      <c r="A254" s="36"/>
      <c r="B254" s="37"/>
      <c r="C254" s="175" t="s">
        <v>778</v>
      </c>
      <c r="D254" s="175" t="s">
        <v>134</v>
      </c>
      <c r="E254" s="176" t="s">
        <v>1951</v>
      </c>
      <c r="F254" s="177" t="s">
        <v>1952</v>
      </c>
      <c r="G254" s="178" t="s">
        <v>159</v>
      </c>
      <c r="H254" s="179">
        <v>2</v>
      </c>
      <c r="I254" s="180"/>
      <c r="J254" s="181">
        <f>ROUND(I254*H254,2)</f>
        <v>0</v>
      </c>
      <c r="K254" s="177" t="s">
        <v>138</v>
      </c>
      <c r="L254" s="41"/>
      <c r="M254" s="182" t="s">
        <v>19</v>
      </c>
      <c r="N254" s="183" t="s">
        <v>43</v>
      </c>
      <c r="O254" s="66"/>
      <c r="P254" s="184">
        <f>O254*H254</f>
        <v>0</v>
      </c>
      <c r="Q254" s="184">
        <v>0</v>
      </c>
      <c r="R254" s="184">
        <f>Q254*H254</f>
        <v>0</v>
      </c>
      <c r="S254" s="184">
        <v>0</v>
      </c>
      <c r="T254" s="185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6" t="s">
        <v>255</v>
      </c>
      <c r="AT254" s="186" t="s">
        <v>134</v>
      </c>
      <c r="AU254" s="186" t="s">
        <v>82</v>
      </c>
      <c r="AY254" s="19" t="s">
        <v>132</v>
      </c>
      <c r="BE254" s="187">
        <f>IF(N254="základní",J254,0)</f>
        <v>0</v>
      </c>
      <c r="BF254" s="187">
        <f>IF(N254="snížená",J254,0)</f>
        <v>0</v>
      </c>
      <c r="BG254" s="187">
        <f>IF(N254="zákl. přenesená",J254,0)</f>
        <v>0</v>
      </c>
      <c r="BH254" s="187">
        <f>IF(N254="sníž. přenesená",J254,0)</f>
        <v>0</v>
      </c>
      <c r="BI254" s="187">
        <f>IF(N254="nulová",J254,0)</f>
        <v>0</v>
      </c>
      <c r="BJ254" s="19" t="s">
        <v>80</v>
      </c>
      <c r="BK254" s="187">
        <f>ROUND(I254*H254,2)</f>
        <v>0</v>
      </c>
      <c r="BL254" s="19" t="s">
        <v>255</v>
      </c>
      <c r="BM254" s="186" t="s">
        <v>1953</v>
      </c>
    </row>
    <row r="255" spans="1:65" s="2" customFormat="1" ht="11.25">
      <c r="A255" s="36"/>
      <c r="B255" s="37"/>
      <c r="C255" s="38"/>
      <c r="D255" s="188" t="s">
        <v>141</v>
      </c>
      <c r="E255" s="38"/>
      <c r="F255" s="189" t="s">
        <v>1954</v>
      </c>
      <c r="G255" s="38"/>
      <c r="H255" s="38"/>
      <c r="I255" s="190"/>
      <c r="J255" s="38"/>
      <c r="K255" s="38"/>
      <c r="L255" s="41"/>
      <c r="M255" s="191"/>
      <c r="N255" s="192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141</v>
      </c>
      <c r="AU255" s="19" t="s">
        <v>82</v>
      </c>
    </row>
    <row r="256" spans="1:65" s="12" customFormat="1" ht="22.9" customHeight="1">
      <c r="B256" s="159"/>
      <c r="C256" s="160"/>
      <c r="D256" s="161" t="s">
        <v>71</v>
      </c>
      <c r="E256" s="173" t="s">
        <v>1955</v>
      </c>
      <c r="F256" s="173" t="s">
        <v>1956</v>
      </c>
      <c r="G256" s="160"/>
      <c r="H256" s="160"/>
      <c r="I256" s="163"/>
      <c r="J256" s="174">
        <f>BK256</f>
        <v>0</v>
      </c>
      <c r="K256" s="160"/>
      <c r="L256" s="165"/>
      <c r="M256" s="166"/>
      <c r="N256" s="167"/>
      <c r="O256" s="167"/>
      <c r="P256" s="168">
        <f>SUM(P257:P264)</f>
        <v>0</v>
      </c>
      <c r="Q256" s="167"/>
      <c r="R256" s="168">
        <f>SUM(R257:R264)</f>
        <v>0</v>
      </c>
      <c r="S256" s="167"/>
      <c r="T256" s="169">
        <f>SUM(T257:T264)</f>
        <v>0</v>
      </c>
      <c r="AR256" s="170" t="s">
        <v>82</v>
      </c>
      <c r="AT256" s="171" t="s">
        <v>71</v>
      </c>
      <c r="AU256" s="171" t="s">
        <v>80</v>
      </c>
      <c r="AY256" s="170" t="s">
        <v>132</v>
      </c>
      <c r="BK256" s="172">
        <f>SUM(BK257:BK264)</f>
        <v>0</v>
      </c>
    </row>
    <row r="257" spans="1:65" s="2" customFormat="1" ht="16.5" customHeight="1">
      <c r="A257" s="36"/>
      <c r="B257" s="37"/>
      <c r="C257" s="175" t="s">
        <v>783</v>
      </c>
      <c r="D257" s="175" t="s">
        <v>134</v>
      </c>
      <c r="E257" s="176" t="s">
        <v>1957</v>
      </c>
      <c r="F257" s="177" t="s">
        <v>1958</v>
      </c>
      <c r="G257" s="178" t="s">
        <v>159</v>
      </c>
      <c r="H257" s="179">
        <v>10</v>
      </c>
      <c r="I257" s="180"/>
      <c r="J257" s="181">
        <f>ROUND(I257*H257,2)</f>
        <v>0</v>
      </c>
      <c r="K257" s="177" t="s">
        <v>138</v>
      </c>
      <c r="L257" s="41"/>
      <c r="M257" s="182" t="s">
        <v>19</v>
      </c>
      <c r="N257" s="183" t="s">
        <v>43</v>
      </c>
      <c r="O257" s="66"/>
      <c r="P257" s="184">
        <f>O257*H257</f>
        <v>0</v>
      </c>
      <c r="Q257" s="184">
        <v>0</v>
      </c>
      <c r="R257" s="184">
        <f>Q257*H257</f>
        <v>0</v>
      </c>
      <c r="S257" s="184">
        <v>0</v>
      </c>
      <c r="T257" s="185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6" t="s">
        <v>255</v>
      </c>
      <c r="AT257" s="186" t="s">
        <v>134</v>
      </c>
      <c r="AU257" s="186" t="s">
        <v>82</v>
      </c>
      <c r="AY257" s="19" t="s">
        <v>132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19" t="s">
        <v>80</v>
      </c>
      <c r="BK257" s="187">
        <f>ROUND(I257*H257,2)</f>
        <v>0</v>
      </c>
      <c r="BL257" s="19" t="s">
        <v>255</v>
      </c>
      <c r="BM257" s="186" t="s">
        <v>1959</v>
      </c>
    </row>
    <row r="258" spans="1:65" s="2" customFormat="1" ht="11.25">
      <c r="A258" s="36"/>
      <c r="B258" s="37"/>
      <c r="C258" s="38"/>
      <c r="D258" s="188" t="s">
        <v>141</v>
      </c>
      <c r="E258" s="38"/>
      <c r="F258" s="189" t="s">
        <v>1960</v>
      </c>
      <c r="G258" s="38"/>
      <c r="H258" s="38"/>
      <c r="I258" s="190"/>
      <c r="J258" s="38"/>
      <c r="K258" s="38"/>
      <c r="L258" s="41"/>
      <c r="M258" s="191"/>
      <c r="N258" s="192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141</v>
      </c>
      <c r="AU258" s="19" t="s">
        <v>82</v>
      </c>
    </row>
    <row r="259" spans="1:65" s="2" customFormat="1" ht="16.5" customHeight="1">
      <c r="A259" s="36"/>
      <c r="B259" s="37"/>
      <c r="C259" s="175" t="s">
        <v>790</v>
      </c>
      <c r="D259" s="175" t="s">
        <v>134</v>
      </c>
      <c r="E259" s="176" t="s">
        <v>1961</v>
      </c>
      <c r="F259" s="177" t="s">
        <v>1962</v>
      </c>
      <c r="G259" s="178" t="s">
        <v>574</v>
      </c>
      <c r="H259" s="179">
        <v>5</v>
      </c>
      <c r="I259" s="180"/>
      <c r="J259" s="181">
        <f>ROUND(I259*H259,2)</f>
        <v>0</v>
      </c>
      <c r="K259" s="177" t="s">
        <v>138</v>
      </c>
      <c r="L259" s="41"/>
      <c r="M259" s="182" t="s">
        <v>19</v>
      </c>
      <c r="N259" s="183" t="s">
        <v>43</v>
      </c>
      <c r="O259" s="66"/>
      <c r="P259" s="184">
        <f>O259*H259</f>
        <v>0</v>
      </c>
      <c r="Q259" s="184">
        <v>0</v>
      </c>
      <c r="R259" s="184">
        <f>Q259*H259</f>
        <v>0</v>
      </c>
      <c r="S259" s="184">
        <v>0</v>
      </c>
      <c r="T259" s="185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6" t="s">
        <v>255</v>
      </c>
      <c r="AT259" s="186" t="s">
        <v>134</v>
      </c>
      <c r="AU259" s="186" t="s">
        <v>82</v>
      </c>
      <c r="AY259" s="19" t="s">
        <v>132</v>
      </c>
      <c r="BE259" s="187">
        <f>IF(N259="základní",J259,0)</f>
        <v>0</v>
      </c>
      <c r="BF259" s="187">
        <f>IF(N259="snížená",J259,0)</f>
        <v>0</v>
      </c>
      <c r="BG259" s="187">
        <f>IF(N259="zákl. přenesená",J259,0)</f>
        <v>0</v>
      </c>
      <c r="BH259" s="187">
        <f>IF(N259="sníž. přenesená",J259,0)</f>
        <v>0</v>
      </c>
      <c r="BI259" s="187">
        <f>IF(N259="nulová",J259,0)</f>
        <v>0</v>
      </c>
      <c r="BJ259" s="19" t="s">
        <v>80</v>
      </c>
      <c r="BK259" s="187">
        <f>ROUND(I259*H259,2)</f>
        <v>0</v>
      </c>
      <c r="BL259" s="19" t="s">
        <v>255</v>
      </c>
      <c r="BM259" s="186" t="s">
        <v>1963</v>
      </c>
    </row>
    <row r="260" spans="1:65" s="2" customFormat="1" ht="11.25">
      <c r="A260" s="36"/>
      <c r="B260" s="37"/>
      <c r="C260" s="38"/>
      <c r="D260" s="188" t="s">
        <v>141</v>
      </c>
      <c r="E260" s="38"/>
      <c r="F260" s="189" t="s">
        <v>1964</v>
      </c>
      <c r="G260" s="38"/>
      <c r="H260" s="38"/>
      <c r="I260" s="190"/>
      <c r="J260" s="38"/>
      <c r="K260" s="38"/>
      <c r="L260" s="41"/>
      <c r="M260" s="191"/>
      <c r="N260" s="192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141</v>
      </c>
      <c r="AU260" s="19" t="s">
        <v>82</v>
      </c>
    </row>
    <row r="261" spans="1:65" s="2" customFormat="1" ht="16.5" customHeight="1">
      <c r="A261" s="36"/>
      <c r="B261" s="37"/>
      <c r="C261" s="175" t="s">
        <v>795</v>
      </c>
      <c r="D261" s="175" t="s">
        <v>134</v>
      </c>
      <c r="E261" s="176" t="s">
        <v>1965</v>
      </c>
      <c r="F261" s="177" t="s">
        <v>1966</v>
      </c>
      <c r="G261" s="178" t="s">
        <v>574</v>
      </c>
      <c r="H261" s="179">
        <v>6</v>
      </c>
      <c r="I261" s="180"/>
      <c r="J261" s="181">
        <f>ROUND(I261*H261,2)</f>
        <v>0</v>
      </c>
      <c r="K261" s="177" t="s">
        <v>138</v>
      </c>
      <c r="L261" s="41"/>
      <c r="M261" s="182" t="s">
        <v>19</v>
      </c>
      <c r="N261" s="183" t="s">
        <v>43</v>
      </c>
      <c r="O261" s="66"/>
      <c r="P261" s="184">
        <f>O261*H261</f>
        <v>0</v>
      </c>
      <c r="Q261" s="184">
        <v>0</v>
      </c>
      <c r="R261" s="184">
        <f>Q261*H261</f>
        <v>0</v>
      </c>
      <c r="S261" s="184">
        <v>0</v>
      </c>
      <c r="T261" s="185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6" t="s">
        <v>255</v>
      </c>
      <c r="AT261" s="186" t="s">
        <v>134</v>
      </c>
      <c r="AU261" s="186" t="s">
        <v>82</v>
      </c>
      <c r="AY261" s="19" t="s">
        <v>132</v>
      </c>
      <c r="BE261" s="187">
        <f>IF(N261="základní",J261,0)</f>
        <v>0</v>
      </c>
      <c r="BF261" s="187">
        <f>IF(N261="snížená",J261,0)</f>
        <v>0</v>
      </c>
      <c r="BG261" s="187">
        <f>IF(N261="zákl. přenesená",J261,0)</f>
        <v>0</v>
      </c>
      <c r="BH261" s="187">
        <f>IF(N261="sníž. přenesená",J261,0)</f>
        <v>0</v>
      </c>
      <c r="BI261" s="187">
        <f>IF(N261="nulová",J261,0)</f>
        <v>0</v>
      </c>
      <c r="BJ261" s="19" t="s">
        <v>80</v>
      </c>
      <c r="BK261" s="187">
        <f>ROUND(I261*H261,2)</f>
        <v>0</v>
      </c>
      <c r="BL261" s="19" t="s">
        <v>255</v>
      </c>
      <c r="BM261" s="186" t="s">
        <v>1967</v>
      </c>
    </row>
    <row r="262" spans="1:65" s="2" customFormat="1" ht="11.25">
      <c r="A262" s="36"/>
      <c r="B262" s="37"/>
      <c r="C262" s="38"/>
      <c r="D262" s="188" t="s">
        <v>141</v>
      </c>
      <c r="E262" s="38"/>
      <c r="F262" s="189" t="s">
        <v>1968</v>
      </c>
      <c r="G262" s="38"/>
      <c r="H262" s="38"/>
      <c r="I262" s="190"/>
      <c r="J262" s="38"/>
      <c r="K262" s="38"/>
      <c r="L262" s="41"/>
      <c r="M262" s="191"/>
      <c r="N262" s="192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141</v>
      </c>
      <c r="AU262" s="19" t="s">
        <v>82</v>
      </c>
    </row>
    <row r="263" spans="1:65" s="2" customFormat="1" ht="16.5" customHeight="1">
      <c r="A263" s="36"/>
      <c r="B263" s="37"/>
      <c r="C263" s="175" t="s">
        <v>800</v>
      </c>
      <c r="D263" s="175" t="s">
        <v>134</v>
      </c>
      <c r="E263" s="176" t="s">
        <v>1969</v>
      </c>
      <c r="F263" s="177" t="s">
        <v>1970</v>
      </c>
      <c r="G263" s="178" t="s">
        <v>574</v>
      </c>
      <c r="H263" s="179">
        <v>2</v>
      </c>
      <c r="I263" s="180"/>
      <c r="J263" s="181">
        <f>ROUND(I263*H263,2)</f>
        <v>0</v>
      </c>
      <c r="K263" s="177" t="s">
        <v>138</v>
      </c>
      <c r="L263" s="41"/>
      <c r="M263" s="182" t="s">
        <v>19</v>
      </c>
      <c r="N263" s="183" t="s">
        <v>43</v>
      </c>
      <c r="O263" s="66"/>
      <c r="P263" s="184">
        <f>O263*H263</f>
        <v>0</v>
      </c>
      <c r="Q263" s="184">
        <v>0</v>
      </c>
      <c r="R263" s="184">
        <f>Q263*H263</f>
        <v>0</v>
      </c>
      <c r="S263" s="184">
        <v>0</v>
      </c>
      <c r="T263" s="185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6" t="s">
        <v>255</v>
      </c>
      <c r="AT263" s="186" t="s">
        <v>134</v>
      </c>
      <c r="AU263" s="186" t="s">
        <v>82</v>
      </c>
      <c r="AY263" s="19" t="s">
        <v>132</v>
      </c>
      <c r="BE263" s="187">
        <f>IF(N263="základní",J263,0)</f>
        <v>0</v>
      </c>
      <c r="BF263" s="187">
        <f>IF(N263="snížená",J263,0)</f>
        <v>0</v>
      </c>
      <c r="BG263" s="187">
        <f>IF(N263="zákl. přenesená",J263,0)</f>
        <v>0</v>
      </c>
      <c r="BH263" s="187">
        <f>IF(N263="sníž. přenesená",J263,0)</f>
        <v>0</v>
      </c>
      <c r="BI263" s="187">
        <f>IF(N263="nulová",J263,0)</f>
        <v>0</v>
      </c>
      <c r="BJ263" s="19" t="s">
        <v>80</v>
      </c>
      <c r="BK263" s="187">
        <f>ROUND(I263*H263,2)</f>
        <v>0</v>
      </c>
      <c r="BL263" s="19" t="s">
        <v>255</v>
      </c>
      <c r="BM263" s="186" t="s">
        <v>1971</v>
      </c>
    </row>
    <row r="264" spans="1:65" s="2" customFormat="1" ht="11.25">
      <c r="A264" s="36"/>
      <c r="B264" s="37"/>
      <c r="C264" s="38"/>
      <c r="D264" s="188" t="s">
        <v>141</v>
      </c>
      <c r="E264" s="38"/>
      <c r="F264" s="189" t="s">
        <v>1972</v>
      </c>
      <c r="G264" s="38"/>
      <c r="H264" s="38"/>
      <c r="I264" s="190"/>
      <c r="J264" s="38"/>
      <c r="K264" s="38"/>
      <c r="L264" s="41"/>
      <c r="M264" s="191"/>
      <c r="N264" s="192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141</v>
      </c>
      <c r="AU264" s="19" t="s">
        <v>82</v>
      </c>
    </row>
    <row r="265" spans="1:65" s="12" customFormat="1" ht="22.9" customHeight="1">
      <c r="B265" s="159"/>
      <c r="C265" s="160"/>
      <c r="D265" s="161" t="s">
        <v>71</v>
      </c>
      <c r="E265" s="173" t="s">
        <v>1973</v>
      </c>
      <c r="F265" s="173" t="s">
        <v>1974</v>
      </c>
      <c r="G265" s="160"/>
      <c r="H265" s="160"/>
      <c r="I265" s="163"/>
      <c r="J265" s="174">
        <f>BK265</f>
        <v>0</v>
      </c>
      <c r="K265" s="160"/>
      <c r="L265" s="165"/>
      <c r="M265" s="166"/>
      <c r="N265" s="167"/>
      <c r="O265" s="167"/>
      <c r="P265" s="168">
        <f>SUM(P266:P269)</f>
        <v>0</v>
      </c>
      <c r="Q265" s="167"/>
      <c r="R265" s="168">
        <f>SUM(R266:R269)</f>
        <v>0</v>
      </c>
      <c r="S265" s="167"/>
      <c r="T265" s="169">
        <f>SUM(T266:T269)</f>
        <v>0</v>
      </c>
      <c r="AR265" s="170" t="s">
        <v>82</v>
      </c>
      <c r="AT265" s="171" t="s">
        <v>71</v>
      </c>
      <c r="AU265" s="171" t="s">
        <v>80</v>
      </c>
      <c r="AY265" s="170" t="s">
        <v>132</v>
      </c>
      <c r="BK265" s="172">
        <f>SUM(BK266:BK269)</f>
        <v>0</v>
      </c>
    </row>
    <row r="266" spans="1:65" s="2" customFormat="1" ht="16.5" customHeight="1">
      <c r="A266" s="36"/>
      <c r="B266" s="37"/>
      <c r="C266" s="175" t="s">
        <v>805</v>
      </c>
      <c r="D266" s="175" t="s">
        <v>134</v>
      </c>
      <c r="E266" s="176" t="s">
        <v>1975</v>
      </c>
      <c r="F266" s="177" t="s">
        <v>1976</v>
      </c>
      <c r="G266" s="178" t="s">
        <v>137</v>
      </c>
      <c r="H266" s="179">
        <v>108</v>
      </c>
      <c r="I266" s="180"/>
      <c r="J266" s="181">
        <f>ROUND(I266*H266,2)</f>
        <v>0</v>
      </c>
      <c r="K266" s="177" t="s">
        <v>138</v>
      </c>
      <c r="L266" s="41"/>
      <c r="M266" s="182" t="s">
        <v>19</v>
      </c>
      <c r="N266" s="183" t="s">
        <v>43</v>
      </c>
      <c r="O266" s="66"/>
      <c r="P266" s="184">
        <f>O266*H266</f>
        <v>0</v>
      </c>
      <c r="Q266" s="184">
        <v>0</v>
      </c>
      <c r="R266" s="184">
        <f>Q266*H266</f>
        <v>0</v>
      </c>
      <c r="S266" s="184">
        <v>0</v>
      </c>
      <c r="T266" s="185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6" t="s">
        <v>255</v>
      </c>
      <c r="AT266" s="186" t="s">
        <v>134</v>
      </c>
      <c r="AU266" s="186" t="s">
        <v>82</v>
      </c>
      <c r="AY266" s="19" t="s">
        <v>132</v>
      </c>
      <c r="BE266" s="187">
        <f>IF(N266="základní",J266,0)</f>
        <v>0</v>
      </c>
      <c r="BF266" s="187">
        <f>IF(N266="snížená",J266,0)</f>
        <v>0</v>
      </c>
      <c r="BG266" s="187">
        <f>IF(N266="zákl. přenesená",J266,0)</f>
        <v>0</v>
      </c>
      <c r="BH266" s="187">
        <f>IF(N266="sníž. přenesená",J266,0)</f>
        <v>0</v>
      </c>
      <c r="BI266" s="187">
        <f>IF(N266="nulová",J266,0)</f>
        <v>0</v>
      </c>
      <c r="BJ266" s="19" t="s">
        <v>80</v>
      </c>
      <c r="BK266" s="187">
        <f>ROUND(I266*H266,2)</f>
        <v>0</v>
      </c>
      <c r="BL266" s="19" t="s">
        <v>255</v>
      </c>
      <c r="BM266" s="186" t="s">
        <v>1977</v>
      </c>
    </row>
    <row r="267" spans="1:65" s="2" customFormat="1" ht="11.25">
      <c r="A267" s="36"/>
      <c r="B267" s="37"/>
      <c r="C267" s="38"/>
      <c r="D267" s="188" t="s">
        <v>141</v>
      </c>
      <c r="E267" s="38"/>
      <c r="F267" s="189" t="s">
        <v>1978</v>
      </c>
      <c r="G267" s="38"/>
      <c r="H267" s="38"/>
      <c r="I267" s="190"/>
      <c r="J267" s="38"/>
      <c r="K267" s="38"/>
      <c r="L267" s="41"/>
      <c r="M267" s="191"/>
      <c r="N267" s="192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141</v>
      </c>
      <c r="AU267" s="19" t="s">
        <v>82</v>
      </c>
    </row>
    <row r="268" spans="1:65" s="2" customFormat="1" ht="16.5" customHeight="1">
      <c r="A268" s="36"/>
      <c r="B268" s="37"/>
      <c r="C268" s="175" t="s">
        <v>813</v>
      </c>
      <c r="D268" s="175" t="s">
        <v>134</v>
      </c>
      <c r="E268" s="176" t="s">
        <v>1979</v>
      </c>
      <c r="F268" s="177" t="s">
        <v>1980</v>
      </c>
      <c r="G268" s="178" t="s">
        <v>137</v>
      </c>
      <c r="H268" s="179">
        <v>10</v>
      </c>
      <c r="I268" s="180"/>
      <c r="J268" s="181">
        <f>ROUND(I268*H268,2)</f>
        <v>0</v>
      </c>
      <c r="K268" s="177" t="s">
        <v>138</v>
      </c>
      <c r="L268" s="41"/>
      <c r="M268" s="182" t="s">
        <v>19</v>
      </c>
      <c r="N268" s="183" t="s">
        <v>43</v>
      </c>
      <c r="O268" s="66"/>
      <c r="P268" s="184">
        <f>O268*H268</f>
        <v>0</v>
      </c>
      <c r="Q268" s="184">
        <v>0</v>
      </c>
      <c r="R268" s="184">
        <f>Q268*H268</f>
        <v>0</v>
      </c>
      <c r="S268" s="184">
        <v>0</v>
      </c>
      <c r="T268" s="185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6" t="s">
        <v>255</v>
      </c>
      <c r="AT268" s="186" t="s">
        <v>134</v>
      </c>
      <c r="AU268" s="186" t="s">
        <v>82</v>
      </c>
      <c r="AY268" s="19" t="s">
        <v>132</v>
      </c>
      <c r="BE268" s="187">
        <f>IF(N268="základní",J268,0)</f>
        <v>0</v>
      </c>
      <c r="BF268" s="187">
        <f>IF(N268="snížená",J268,0)</f>
        <v>0</v>
      </c>
      <c r="BG268" s="187">
        <f>IF(N268="zákl. přenesená",J268,0)</f>
        <v>0</v>
      </c>
      <c r="BH268" s="187">
        <f>IF(N268="sníž. přenesená",J268,0)</f>
        <v>0</v>
      </c>
      <c r="BI268" s="187">
        <f>IF(N268="nulová",J268,0)</f>
        <v>0</v>
      </c>
      <c r="BJ268" s="19" t="s">
        <v>80</v>
      </c>
      <c r="BK268" s="187">
        <f>ROUND(I268*H268,2)</f>
        <v>0</v>
      </c>
      <c r="BL268" s="19" t="s">
        <v>255</v>
      </c>
      <c r="BM268" s="186" t="s">
        <v>1981</v>
      </c>
    </row>
    <row r="269" spans="1:65" s="2" customFormat="1" ht="11.25">
      <c r="A269" s="36"/>
      <c r="B269" s="37"/>
      <c r="C269" s="38"/>
      <c r="D269" s="188" t="s">
        <v>141</v>
      </c>
      <c r="E269" s="38"/>
      <c r="F269" s="189" t="s">
        <v>1982</v>
      </c>
      <c r="G269" s="38"/>
      <c r="H269" s="38"/>
      <c r="I269" s="190"/>
      <c r="J269" s="38"/>
      <c r="K269" s="38"/>
      <c r="L269" s="41"/>
      <c r="M269" s="248"/>
      <c r="N269" s="249"/>
      <c r="O269" s="250"/>
      <c r="P269" s="250"/>
      <c r="Q269" s="250"/>
      <c r="R269" s="250"/>
      <c r="S269" s="250"/>
      <c r="T269" s="251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141</v>
      </c>
      <c r="AU269" s="19" t="s">
        <v>82</v>
      </c>
    </row>
    <row r="270" spans="1:65" s="2" customFormat="1" ht="6.95" customHeight="1">
      <c r="A270" s="36"/>
      <c r="B270" s="49"/>
      <c r="C270" s="50"/>
      <c r="D270" s="50"/>
      <c r="E270" s="50"/>
      <c r="F270" s="50"/>
      <c r="G270" s="50"/>
      <c r="H270" s="50"/>
      <c r="I270" s="50"/>
      <c r="J270" s="50"/>
      <c r="K270" s="50"/>
      <c r="L270" s="41"/>
      <c r="M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</row>
  </sheetData>
  <sheetProtection algorithmName="SHA-512" hashValue="yRbGqG1NAY2wuRDkekFIKGpgE4CHSzNzqGgNBxHGkYui5q8naXRpkypMv49K91buNgw2DJA0GbYZtTsf3TlQww==" saltValue="WeJ8l8qjNv8KpFiKT2JMIXsjwqRcd7Q6sI9fYYKTaOJCys+I+Ertyu00Z5lAJ9KoTNfvxes4vNtGrjDiiOmhaA==" spinCount="100000" sheet="1" objects="1" scenarios="1" formatColumns="0" formatRows="0" autoFilter="0"/>
  <autoFilter ref="C85:K269" xr:uid="{00000000-0009-0000-0000-000003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300-000000000000}"/>
    <hyperlink ref="F92" r:id="rId2" xr:uid="{00000000-0004-0000-0300-000001000000}"/>
    <hyperlink ref="F94" r:id="rId3" xr:uid="{00000000-0004-0000-0300-000002000000}"/>
    <hyperlink ref="F96" r:id="rId4" xr:uid="{00000000-0004-0000-0300-000003000000}"/>
    <hyperlink ref="F98" r:id="rId5" xr:uid="{00000000-0004-0000-0300-000004000000}"/>
    <hyperlink ref="F100" r:id="rId6" xr:uid="{00000000-0004-0000-0300-000005000000}"/>
    <hyperlink ref="F103" r:id="rId7" xr:uid="{00000000-0004-0000-0300-000006000000}"/>
    <hyperlink ref="F106" r:id="rId8" xr:uid="{00000000-0004-0000-0300-000007000000}"/>
    <hyperlink ref="F108" r:id="rId9" xr:uid="{00000000-0004-0000-0300-000008000000}"/>
    <hyperlink ref="F110" r:id="rId10" xr:uid="{00000000-0004-0000-0300-000009000000}"/>
    <hyperlink ref="F112" r:id="rId11" xr:uid="{00000000-0004-0000-0300-00000A000000}"/>
    <hyperlink ref="F115" r:id="rId12" xr:uid="{00000000-0004-0000-0300-00000B000000}"/>
    <hyperlink ref="F117" r:id="rId13" xr:uid="{00000000-0004-0000-0300-00000C000000}"/>
    <hyperlink ref="F119" r:id="rId14" xr:uid="{00000000-0004-0000-0300-00000D000000}"/>
    <hyperlink ref="F121" r:id="rId15" xr:uid="{00000000-0004-0000-0300-00000E000000}"/>
    <hyperlink ref="F123" r:id="rId16" xr:uid="{00000000-0004-0000-0300-00000F000000}"/>
    <hyperlink ref="F125" r:id="rId17" xr:uid="{00000000-0004-0000-0300-000010000000}"/>
    <hyperlink ref="F127" r:id="rId18" xr:uid="{00000000-0004-0000-0300-000011000000}"/>
    <hyperlink ref="F129" r:id="rId19" xr:uid="{00000000-0004-0000-0300-000012000000}"/>
    <hyperlink ref="F131" r:id="rId20" xr:uid="{00000000-0004-0000-0300-000013000000}"/>
    <hyperlink ref="F133" r:id="rId21" xr:uid="{00000000-0004-0000-0300-000014000000}"/>
    <hyperlink ref="F135" r:id="rId22" xr:uid="{00000000-0004-0000-0300-000015000000}"/>
    <hyperlink ref="F137" r:id="rId23" xr:uid="{00000000-0004-0000-0300-000016000000}"/>
    <hyperlink ref="F139" r:id="rId24" xr:uid="{00000000-0004-0000-0300-000017000000}"/>
    <hyperlink ref="F141" r:id="rId25" xr:uid="{00000000-0004-0000-0300-000018000000}"/>
    <hyperlink ref="F143" r:id="rId26" xr:uid="{00000000-0004-0000-0300-000019000000}"/>
    <hyperlink ref="F145" r:id="rId27" xr:uid="{00000000-0004-0000-0300-00001A000000}"/>
    <hyperlink ref="F147" r:id="rId28" xr:uid="{00000000-0004-0000-0300-00001B000000}"/>
    <hyperlink ref="F149" r:id="rId29" xr:uid="{00000000-0004-0000-0300-00001C000000}"/>
    <hyperlink ref="F151" r:id="rId30" xr:uid="{00000000-0004-0000-0300-00001D000000}"/>
    <hyperlink ref="F153" r:id="rId31" xr:uid="{00000000-0004-0000-0300-00001E000000}"/>
    <hyperlink ref="F155" r:id="rId32" xr:uid="{00000000-0004-0000-0300-00001F000000}"/>
    <hyperlink ref="F157" r:id="rId33" xr:uid="{00000000-0004-0000-0300-000020000000}"/>
    <hyperlink ref="F159" r:id="rId34" xr:uid="{00000000-0004-0000-0300-000021000000}"/>
    <hyperlink ref="F161" r:id="rId35" xr:uid="{00000000-0004-0000-0300-000022000000}"/>
    <hyperlink ref="F163" r:id="rId36" xr:uid="{00000000-0004-0000-0300-000023000000}"/>
    <hyperlink ref="F165" r:id="rId37" xr:uid="{00000000-0004-0000-0300-000024000000}"/>
    <hyperlink ref="F167" r:id="rId38" xr:uid="{00000000-0004-0000-0300-000025000000}"/>
    <hyperlink ref="F169" r:id="rId39" xr:uid="{00000000-0004-0000-0300-000026000000}"/>
    <hyperlink ref="F171" r:id="rId40" xr:uid="{00000000-0004-0000-0300-000027000000}"/>
    <hyperlink ref="F173" r:id="rId41" xr:uid="{00000000-0004-0000-0300-000028000000}"/>
    <hyperlink ref="F175" r:id="rId42" xr:uid="{00000000-0004-0000-0300-000029000000}"/>
    <hyperlink ref="F177" r:id="rId43" xr:uid="{00000000-0004-0000-0300-00002A000000}"/>
    <hyperlink ref="F179" r:id="rId44" xr:uid="{00000000-0004-0000-0300-00002B000000}"/>
    <hyperlink ref="F181" r:id="rId45" xr:uid="{00000000-0004-0000-0300-00002C000000}"/>
    <hyperlink ref="F183" r:id="rId46" xr:uid="{00000000-0004-0000-0300-00002D000000}"/>
    <hyperlink ref="F185" r:id="rId47" xr:uid="{00000000-0004-0000-0300-00002E000000}"/>
    <hyperlink ref="F187" r:id="rId48" xr:uid="{00000000-0004-0000-0300-00002F000000}"/>
    <hyperlink ref="F189" r:id="rId49" xr:uid="{00000000-0004-0000-0300-000030000000}"/>
    <hyperlink ref="F191" r:id="rId50" xr:uid="{00000000-0004-0000-0300-000031000000}"/>
    <hyperlink ref="F193" r:id="rId51" xr:uid="{00000000-0004-0000-0300-000032000000}"/>
    <hyperlink ref="F195" r:id="rId52" xr:uid="{00000000-0004-0000-0300-000033000000}"/>
    <hyperlink ref="F197" r:id="rId53" xr:uid="{00000000-0004-0000-0300-000034000000}"/>
    <hyperlink ref="F199" r:id="rId54" xr:uid="{00000000-0004-0000-0300-000035000000}"/>
    <hyperlink ref="F201" r:id="rId55" xr:uid="{00000000-0004-0000-0300-000036000000}"/>
    <hyperlink ref="F203" r:id="rId56" xr:uid="{00000000-0004-0000-0300-000037000000}"/>
    <hyperlink ref="F205" r:id="rId57" xr:uid="{00000000-0004-0000-0300-000038000000}"/>
    <hyperlink ref="F207" r:id="rId58" xr:uid="{00000000-0004-0000-0300-000039000000}"/>
    <hyperlink ref="F209" r:id="rId59" xr:uid="{00000000-0004-0000-0300-00003A000000}"/>
    <hyperlink ref="F211" r:id="rId60" xr:uid="{00000000-0004-0000-0300-00003B000000}"/>
    <hyperlink ref="F213" r:id="rId61" xr:uid="{00000000-0004-0000-0300-00003C000000}"/>
    <hyperlink ref="F215" r:id="rId62" xr:uid="{00000000-0004-0000-0300-00003D000000}"/>
    <hyperlink ref="F217" r:id="rId63" xr:uid="{00000000-0004-0000-0300-00003E000000}"/>
    <hyperlink ref="F219" r:id="rId64" xr:uid="{00000000-0004-0000-0300-00003F000000}"/>
    <hyperlink ref="F221" r:id="rId65" xr:uid="{00000000-0004-0000-0300-000040000000}"/>
    <hyperlink ref="F223" r:id="rId66" xr:uid="{00000000-0004-0000-0300-000041000000}"/>
    <hyperlink ref="F225" r:id="rId67" xr:uid="{00000000-0004-0000-0300-000042000000}"/>
    <hyperlink ref="F227" r:id="rId68" xr:uid="{00000000-0004-0000-0300-000043000000}"/>
    <hyperlink ref="F229" r:id="rId69" xr:uid="{00000000-0004-0000-0300-000044000000}"/>
    <hyperlink ref="F231" r:id="rId70" xr:uid="{00000000-0004-0000-0300-000045000000}"/>
    <hyperlink ref="F233" r:id="rId71" xr:uid="{00000000-0004-0000-0300-000046000000}"/>
    <hyperlink ref="F235" r:id="rId72" xr:uid="{00000000-0004-0000-0300-000047000000}"/>
    <hyperlink ref="F237" r:id="rId73" xr:uid="{00000000-0004-0000-0300-000048000000}"/>
    <hyperlink ref="F239" r:id="rId74" xr:uid="{00000000-0004-0000-0300-000049000000}"/>
    <hyperlink ref="F241" r:id="rId75" xr:uid="{00000000-0004-0000-0300-00004A000000}"/>
    <hyperlink ref="F243" r:id="rId76" xr:uid="{00000000-0004-0000-0300-00004B000000}"/>
    <hyperlink ref="F245" r:id="rId77" xr:uid="{00000000-0004-0000-0300-00004C000000}"/>
    <hyperlink ref="F247" r:id="rId78" xr:uid="{00000000-0004-0000-0300-00004D000000}"/>
    <hyperlink ref="F251" r:id="rId79" xr:uid="{00000000-0004-0000-0300-00004E000000}"/>
    <hyperlink ref="F253" r:id="rId80" xr:uid="{00000000-0004-0000-0300-00004F000000}"/>
    <hyperlink ref="F255" r:id="rId81" xr:uid="{00000000-0004-0000-0300-000050000000}"/>
    <hyperlink ref="F258" r:id="rId82" xr:uid="{00000000-0004-0000-0300-000051000000}"/>
    <hyperlink ref="F260" r:id="rId83" xr:uid="{00000000-0004-0000-0300-000052000000}"/>
    <hyperlink ref="F262" r:id="rId84" xr:uid="{00000000-0004-0000-0300-000053000000}"/>
    <hyperlink ref="F264" r:id="rId85" xr:uid="{00000000-0004-0000-0300-000054000000}"/>
    <hyperlink ref="F267" r:id="rId86" xr:uid="{00000000-0004-0000-0300-000055000000}"/>
    <hyperlink ref="F269" r:id="rId87" xr:uid="{00000000-0004-0000-0300-00005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0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AT2" s="19" t="s">
        <v>91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5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3" t="str">
        <f>'Rekapitulace stavby'!K6</f>
        <v>Dětský bazén - Sportovní a rekreační areál Brumov - Bylnice</v>
      </c>
      <c r="F7" s="374"/>
      <c r="G7" s="374"/>
      <c r="H7" s="374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5" t="s">
        <v>1983</v>
      </c>
      <c r="F9" s="376"/>
      <c r="G9" s="376"/>
      <c r="H9" s="376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26</v>
      </c>
      <c r="F15" s="36"/>
      <c r="G15" s="36"/>
      <c r="H15" s="36"/>
      <c r="I15" s="107" t="s">
        <v>27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7" t="str">
        <f>'Rekapitulace stavby'!E14</f>
        <v>Vyplň údaj</v>
      </c>
      <c r="F18" s="378"/>
      <c r="G18" s="378"/>
      <c r="H18" s="378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31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32</v>
      </c>
      <c r="F21" s="36"/>
      <c r="G21" s="36"/>
      <c r="H21" s="36"/>
      <c r="I21" s="107" t="s">
        <v>27</v>
      </c>
      <c r="J21" s="109" t="s">
        <v>33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22</v>
      </c>
      <c r="F24" s="36"/>
      <c r="G24" s="36"/>
      <c r="H24" s="36"/>
      <c r="I24" s="107" t="s">
        <v>27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9" t="s">
        <v>19</v>
      </c>
      <c r="F27" s="379"/>
      <c r="G27" s="379"/>
      <c r="H27" s="37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ROUND(J85,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42</v>
      </c>
      <c r="E33" s="107" t="s">
        <v>43</v>
      </c>
      <c r="F33" s="119">
        <f>ROUND((SUM(BE85:BE103)),  2)</f>
        <v>0</v>
      </c>
      <c r="G33" s="36"/>
      <c r="H33" s="36"/>
      <c r="I33" s="120">
        <v>0.21</v>
      </c>
      <c r="J33" s="119">
        <f>ROUND(((SUM(BE85:BE103))*I33),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44</v>
      </c>
      <c r="F34" s="119">
        <f>ROUND((SUM(BF85:BF103)),  2)</f>
        <v>0</v>
      </c>
      <c r="G34" s="36"/>
      <c r="H34" s="36"/>
      <c r="I34" s="120">
        <v>0.15</v>
      </c>
      <c r="J34" s="119">
        <f>ROUND(((SUM(BF85:BF103))*I34),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45</v>
      </c>
      <c r="F35" s="119">
        <f>ROUND((SUM(BG85:BG103)),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46</v>
      </c>
      <c r="F36" s="119">
        <f>ROUND((SUM(BH85:BH103)),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47</v>
      </c>
      <c r="F37" s="119">
        <f>ROUND((SUM(BI85:BI103)),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95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0" t="str">
        <f>E7</f>
        <v>Dětský bazén - Sportovní a rekreační areál Brumov - Bylnice</v>
      </c>
      <c r="F48" s="381"/>
      <c r="G48" s="381"/>
      <c r="H48" s="381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3" t="str">
        <f>E9</f>
        <v>SO04 - Vedlejší rozpočtové náklady</v>
      </c>
      <c r="F50" s="382"/>
      <c r="G50" s="382"/>
      <c r="H50" s="38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>
        <f>IF(J12="","",J12)</f>
        <v>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Městský úřad Brumov-Bylnice</v>
      </c>
      <c r="G54" s="38"/>
      <c r="H54" s="38"/>
      <c r="I54" s="31" t="s">
        <v>30</v>
      </c>
      <c r="J54" s="34" t="str">
        <f>E21</f>
        <v>Michal Pospíšil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96</v>
      </c>
      <c r="D57" s="133"/>
      <c r="E57" s="133"/>
      <c r="F57" s="133"/>
      <c r="G57" s="133"/>
      <c r="H57" s="133"/>
      <c r="I57" s="133"/>
      <c r="J57" s="134" t="s">
        <v>97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98</v>
      </c>
    </row>
    <row r="60" spans="1:47" s="9" customFormat="1" ht="24.95" customHeight="1">
      <c r="B60" s="136"/>
      <c r="C60" s="137"/>
      <c r="D60" s="138" t="s">
        <v>1984</v>
      </c>
      <c r="E60" s="139"/>
      <c r="F60" s="139"/>
      <c r="G60" s="139"/>
      <c r="H60" s="139"/>
      <c r="I60" s="139"/>
      <c r="J60" s="140">
        <f>J86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1985</v>
      </c>
      <c r="E61" s="145"/>
      <c r="F61" s="145"/>
      <c r="G61" s="145"/>
      <c r="H61" s="145"/>
      <c r="I61" s="145"/>
      <c r="J61" s="146">
        <f>J87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1986</v>
      </c>
      <c r="E62" s="145"/>
      <c r="F62" s="145"/>
      <c r="G62" s="145"/>
      <c r="H62" s="145"/>
      <c r="I62" s="145"/>
      <c r="J62" s="146">
        <f>J92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1987</v>
      </c>
      <c r="E63" s="145"/>
      <c r="F63" s="145"/>
      <c r="G63" s="145"/>
      <c r="H63" s="145"/>
      <c r="I63" s="145"/>
      <c r="J63" s="146">
        <f>J95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1988</v>
      </c>
      <c r="E64" s="145"/>
      <c r="F64" s="145"/>
      <c r="G64" s="145"/>
      <c r="H64" s="145"/>
      <c r="I64" s="145"/>
      <c r="J64" s="146">
        <f>J98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1989</v>
      </c>
      <c r="E65" s="145"/>
      <c r="F65" s="145"/>
      <c r="G65" s="145"/>
      <c r="H65" s="145"/>
      <c r="I65" s="145"/>
      <c r="J65" s="146">
        <f>J101</f>
        <v>0</v>
      </c>
      <c r="K65" s="143"/>
      <c r="L65" s="147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117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80" t="str">
        <f>E7</f>
        <v>Dětský bazén - Sportovní a rekreační areál Brumov - Bylnice</v>
      </c>
      <c r="F75" s="381"/>
      <c r="G75" s="381"/>
      <c r="H75" s="381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93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33" t="str">
        <f>E9</f>
        <v>SO04 - Vedlejší rozpočtové náklady</v>
      </c>
      <c r="F77" s="382"/>
      <c r="G77" s="382"/>
      <c r="H77" s="382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</v>
      </c>
      <c r="D79" s="38"/>
      <c r="E79" s="38"/>
      <c r="F79" s="29" t="str">
        <f>F12</f>
        <v xml:space="preserve"> </v>
      </c>
      <c r="G79" s="38"/>
      <c r="H79" s="38"/>
      <c r="I79" s="31" t="s">
        <v>23</v>
      </c>
      <c r="J79" s="61">
        <f>IF(J12="","",J12)</f>
        <v>0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24</v>
      </c>
      <c r="D81" s="38"/>
      <c r="E81" s="38"/>
      <c r="F81" s="29" t="str">
        <f>E15</f>
        <v>Městský úřad Brumov-Bylnice</v>
      </c>
      <c r="G81" s="38"/>
      <c r="H81" s="38"/>
      <c r="I81" s="31" t="s">
        <v>30</v>
      </c>
      <c r="J81" s="34" t="str">
        <f>E21</f>
        <v>Michal Pospíšil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28</v>
      </c>
      <c r="D82" s="38"/>
      <c r="E82" s="38"/>
      <c r="F82" s="29" t="str">
        <f>IF(E18="","",E18)</f>
        <v>Vyplň údaj</v>
      </c>
      <c r="G82" s="38"/>
      <c r="H82" s="38"/>
      <c r="I82" s="31" t="s">
        <v>35</v>
      </c>
      <c r="J82" s="34" t="str">
        <f>E24</f>
        <v xml:space="preserve"> 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>
      <c r="A84" s="148"/>
      <c r="B84" s="149"/>
      <c r="C84" s="150" t="s">
        <v>118</v>
      </c>
      <c r="D84" s="151" t="s">
        <v>57</v>
      </c>
      <c r="E84" s="151" t="s">
        <v>53</v>
      </c>
      <c r="F84" s="151" t="s">
        <v>54</v>
      </c>
      <c r="G84" s="151" t="s">
        <v>119</v>
      </c>
      <c r="H84" s="151" t="s">
        <v>120</v>
      </c>
      <c r="I84" s="151" t="s">
        <v>121</v>
      </c>
      <c r="J84" s="151" t="s">
        <v>97</v>
      </c>
      <c r="K84" s="152" t="s">
        <v>122</v>
      </c>
      <c r="L84" s="153"/>
      <c r="M84" s="70" t="s">
        <v>19</v>
      </c>
      <c r="N84" s="71" t="s">
        <v>42</v>
      </c>
      <c r="O84" s="71" t="s">
        <v>123</v>
      </c>
      <c r="P84" s="71" t="s">
        <v>124</v>
      </c>
      <c r="Q84" s="71" t="s">
        <v>125</v>
      </c>
      <c r="R84" s="71" t="s">
        <v>126</v>
      </c>
      <c r="S84" s="71" t="s">
        <v>127</v>
      </c>
      <c r="T84" s="72" t="s">
        <v>128</v>
      </c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</row>
    <row r="85" spans="1:65" s="2" customFormat="1" ht="22.9" customHeight="1">
      <c r="A85" s="36"/>
      <c r="B85" s="37"/>
      <c r="C85" s="77" t="s">
        <v>129</v>
      </c>
      <c r="D85" s="38"/>
      <c r="E85" s="38"/>
      <c r="F85" s="38"/>
      <c r="G85" s="38"/>
      <c r="H85" s="38"/>
      <c r="I85" s="38"/>
      <c r="J85" s="154">
        <f>BK85</f>
        <v>0</v>
      </c>
      <c r="K85" s="38"/>
      <c r="L85" s="41"/>
      <c r="M85" s="73"/>
      <c r="N85" s="155"/>
      <c r="O85" s="74"/>
      <c r="P85" s="156">
        <f>P86</f>
        <v>0</v>
      </c>
      <c r="Q85" s="74"/>
      <c r="R85" s="156">
        <f>R86</f>
        <v>0</v>
      </c>
      <c r="S85" s="74"/>
      <c r="T85" s="157">
        <f>T86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71</v>
      </c>
      <c r="AU85" s="19" t="s">
        <v>98</v>
      </c>
      <c r="BK85" s="158">
        <f>BK86</f>
        <v>0</v>
      </c>
    </row>
    <row r="86" spans="1:65" s="12" customFormat="1" ht="25.9" customHeight="1">
      <c r="B86" s="159"/>
      <c r="C86" s="160"/>
      <c r="D86" s="161" t="s">
        <v>71</v>
      </c>
      <c r="E86" s="162" t="s">
        <v>1990</v>
      </c>
      <c r="F86" s="162" t="s">
        <v>90</v>
      </c>
      <c r="G86" s="160"/>
      <c r="H86" s="160"/>
      <c r="I86" s="163"/>
      <c r="J86" s="164">
        <f>BK86</f>
        <v>0</v>
      </c>
      <c r="K86" s="160"/>
      <c r="L86" s="165"/>
      <c r="M86" s="166"/>
      <c r="N86" s="167"/>
      <c r="O86" s="167"/>
      <c r="P86" s="168">
        <f>P87+P92+P95+P98+P101</f>
        <v>0</v>
      </c>
      <c r="Q86" s="167"/>
      <c r="R86" s="168">
        <f>R87+R92+R95+R98+R101</f>
        <v>0</v>
      </c>
      <c r="S86" s="167"/>
      <c r="T86" s="169">
        <f>T87+T92+T95+T98+T101</f>
        <v>0</v>
      </c>
      <c r="AR86" s="170" t="s">
        <v>170</v>
      </c>
      <c r="AT86" s="171" t="s">
        <v>71</v>
      </c>
      <c r="AU86" s="171" t="s">
        <v>72</v>
      </c>
      <c r="AY86" s="170" t="s">
        <v>132</v>
      </c>
      <c r="BK86" s="172">
        <f>BK87+BK92+BK95+BK98+BK101</f>
        <v>0</v>
      </c>
    </row>
    <row r="87" spans="1:65" s="12" customFormat="1" ht="22.9" customHeight="1">
      <c r="B87" s="159"/>
      <c r="C87" s="160"/>
      <c r="D87" s="161" t="s">
        <v>71</v>
      </c>
      <c r="E87" s="173" t="s">
        <v>1991</v>
      </c>
      <c r="F87" s="173" t="s">
        <v>1992</v>
      </c>
      <c r="G87" s="160"/>
      <c r="H87" s="160"/>
      <c r="I87" s="163"/>
      <c r="J87" s="174">
        <f>BK87</f>
        <v>0</v>
      </c>
      <c r="K87" s="160"/>
      <c r="L87" s="165"/>
      <c r="M87" s="166"/>
      <c r="N87" s="167"/>
      <c r="O87" s="167"/>
      <c r="P87" s="168">
        <f>SUM(P88:P91)</f>
        <v>0</v>
      </c>
      <c r="Q87" s="167"/>
      <c r="R87" s="168">
        <f>SUM(R88:R91)</f>
        <v>0</v>
      </c>
      <c r="S87" s="167"/>
      <c r="T87" s="169">
        <f>SUM(T88:T91)</f>
        <v>0</v>
      </c>
      <c r="AR87" s="170" t="s">
        <v>170</v>
      </c>
      <c r="AT87" s="171" t="s">
        <v>71</v>
      </c>
      <c r="AU87" s="171" t="s">
        <v>80</v>
      </c>
      <c r="AY87" s="170" t="s">
        <v>132</v>
      </c>
      <c r="BK87" s="172">
        <f>SUM(BK88:BK91)</f>
        <v>0</v>
      </c>
    </row>
    <row r="88" spans="1:65" s="2" customFormat="1" ht="16.5" customHeight="1">
      <c r="A88" s="36"/>
      <c r="B88" s="37"/>
      <c r="C88" s="175" t="s">
        <v>80</v>
      </c>
      <c r="D88" s="175" t="s">
        <v>134</v>
      </c>
      <c r="E88" s="176" t="s">
        <v>1993</v>
      </c>
      <c r="F88" s="177" t="s">
        <v>1994</v>
      </c>
      <c r="G88" s="178" t="s">
        <v>1995</v>
      </c>
      <c r="H88" s="179">
        <v>1</v>
      </c>
      <c r="I88" s="180"/>
      <c r="J88" s="181">
        <f>ROUND(I88*H88,2)</f>
        <v>0</v>
      </c>
      <c r="K88" s="177" t="s">
        <v>138</v>
      </c>
      <c r="L88" s="41"/>
      <c r="M88" s="182" t="s">
        <v>19</v>
      </c>
      <c r="N88" s="183" t="s">
        <v>43</v>
      </c>
      <c r="O88" s="66"/>
      <c r="P88" s="184">
        <f>O88*H88</f>
        <v>0</v>
      </c>
      <c r="Q88" s="184">
        <v>0</v>
      </c>
      <c r="R88" s="184">
        <f>Q88*H88</f>
        <v>0</v>
      </c>
      <c r="S88" s="184">
        <v>0</v>
      </c>
      <c r="T88" s="185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6" t="s">
        <v>1996</v>
      </c>
      <c r="AT88" s="186" t="s">
        <v>134</v>
      </c>
      <c r="AU88" s="186" t="s">
        <v>82</v>
      </c>
      <c r="AY88" s="19" t="s">
        <v>132</v>
      </c>
      <c r="BE88" s="187">
        <f>IF(N88="základní",J88,0)</f>
        <v>0</v>
      </c>
      <c r="BF88" s="187">
        <f>IF(N88="snížená",J88,0)</f>
        <v>0</v>
      </c>
      <c r="BG88" s="187">
        <f>IF(N88="zákl. přenesená",J88,0)</f>
        <v>0</v>
      </c>
      <c r="BH88" s="187">
        <f>IF(N88="sníž. přenesená",J88,0)</f>
        <v>0</v>
      </c>
      <c r="BI88" s="187">
        <f>IF(N88="nulová",J88,0)</f>
        <v>0</v>
      </c>
      <c r="BJ88" s="19" t="s">
        <v>80</v>
      </c>
      <c r="BK88" s="187">
        <f>ROUND(I88*H88,2)</f>
        <v>0</v>
      </c>
      <c r="BL88" s="19" t="s">
        <v>1996</v>
      </c>
      <c r="BM88" s="186" t="s">
        <v>1997</v>
      </c>
    </row>
    <row r="89" spans="1:65" s="2" customFormat="1" ht="11.25">
      <c r="A89" s="36"/>
      <c r="B89" s="37"/>
      <c r="C89" s="38"/>
      <c r="D89" s="188" t="s">
        <v>141</v>
      </c>
      <c r="E89" s="38"/>
      <c r="F89" s="189" t="s">
        <v>1998</v>
      </c>
      <c r="G89" s="38"/>
      <c r="H89" s="38"/>
      <c r="I89" s="190"/>
      <c r="J89" s="38"/>
      <c r="K89" s="38"/>
      <c r="L89" s="41"/>
      <c r="M89" s="191"/>
      <c r="N89" s="192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141</v>
      </c>
      <c r="AU89" s="19" t="s">
        <v>82</v>
      </c>
    </row>
    <row r="90" spans="1:65" s="2" customFormat="1" ht="16.5" customHeight="1">
      <c r="A90" s="36"/>
      <c r="B90" s="37"/>
      <c r="C90" s="175" t="s">
        <v>82</v>
      </c>
      <c r="D90" s="175" t="s">
        <v>134</v>
      </c>
      <c r="E90" s="176" t="s">
        <v>1999</v>
      </c>
      <c r="F90" s="177" t="s">
        <v>2000</v>
      </c>
      <c r="G90" s="178" t="s">
        <v>1995</v>
      </c>
      <c r="H90" s="179">
        <v>1</v>
      </c>
      <c r="I90" s="180"/>
      <c r="J90" s="181">
        <f>ROUND(I90*H90,2)</f>
        <v>0</v>
      </c>
      <c r="K90" s="177" t="s">
        <v>138</v>
      </c>
      <c r="L90" s="41"/>
      <c r="M90" s="182" t="s">
        <v>19</v>
      </c>
      <c r="N90" s="183" t="s">
        <v>43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1996</v>
      </c>
      <c r="AT90" s="186" t="s">
        <v>134</v>
      </c>
      <c r="AU90" s="186" t="s">
        <v>82</v>
      </c>
      <c r="AY90" s="19" t="s">
        <v>132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80</v>
      </c>
      <c r="BK90" s="187">
        <f>ROUND(I90*H90,2)</f>
        <v>0</v>
      </c>
      <c r="BL90" s="19" t="s">
        <v>1996</v>
      </c>
      <c r="BM90" s="186" t="s">
        <v>2001</v>
      </c>
    </row>
    <row r="91" spans="1:65" s="2" customFormat="1" ht="11.25">
      <c r="A91" s="36"/>
      <c r="B91" s="37"/>
      <c r="C91" s="38"/>
      <c r="D91" s="188" t="s">
        <v>141</v>
      </c>
      <c r="E91" s="38"/>
      <c r="F91" s="189" t="s">
        <v>2002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141</v>
      </c>
      <c r="AU91" s="19" t="s">
        <v>82</v>
      </c>
    </row>
    <row r="92" spans="1:65" s="12" customFormat="1" ht="22.9" customHeight="1">
      <c r="B92" s="159"/>
      <c r="C92" s="160"/>
      <c r="D92" s="161" t="s">
        <v>71</v>
      </c>
      <c r="E92" s="173" t="s">
        <v>2003</v>
      </c>
      <c r="F92" s="173" t="s">
        <v>2004</v>
      </c>
      <c r="G92" s="160"/>
      <c r="H92" s="160"/>
      <c r="I92" s="163"/>
      <c r="J92" s="174">
        <f>BK92</f>
        <v>0</v>
      </c>
      <c r="K92" s="160"/>
      <c r="L92" s="165"/>
      <c r="M92" s="166"/>
      <c r="N92" s="167"/>
      <c r="O92" s="167"/>
      <c r="P92" s="168">
        <f>SUM(P93:P94)</f>
        <v>0</v>
      </c>
      <c r="Q92" s="167"/>
      <c r="R92" s="168">
        <f>SUM(R93:R94)</f>
        <v>0</v>
      </c>
      <c r="S92" s="167"/>
      <c r="T92" s="169">
        <f>SUM(T93:T94)</f>
        <v>0</v>
      </c>
      <c r="AR92" s="170" t="s">
        <v>170</v>
      </c>
      <c r="AT92" s="171" t="s">
        <v>71</v>
      </c>
      <c r="AU92" s="171" t="s">
        <v>80</v>
      </c>
      <c r="AY92" s="170" t="s">
        <v>132</v>
      </c>
      <c r="BK92" s="172">
        <f>SUM(BK93:BK94)</f>
        <v>0</v>
      </c>
    </row>
    <row r="93" spans="1:65" s="2" customFormat="1" ht="16.5" customHeight="1">
      <c r="A93" s="36"/>
      <c r="B93" s="37"/>
      <c r="C93" s="175" t="s">
        <v>156</v>
      </c>
      <c r="D93" s="175" t="s">
        <v>134</v>
      </c>
      <c r="E93" s="176" t="s">
        <v>2005</v>
      </c>
      <c r="F93" s="177" t="s">
        <v>2006</v>
      </c>
      <c r="G93" s="178" t="s">
        <v>1995</v>
      </c>
      <c r="H93" s="179">
        <v>1</v>
      </c>
      <c r="I93" s="180"/>
      <c r="J93" s="181">
        <f>ROUND(I93*H93,2)</f>
        <v>0</v>
      </c>
      <c r="K93" s="177" t="s">
        <v>138</v>
      </c>
      <c r="L93" s="41"/>
      <c r="M93" s="182" t="s">
        <v>19</v>
      </c>
      <c r="N93" s="183" t="s">
        <v>43</v>
      </c>
      <c r="O93" s="66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1996</v>
      </c>
      <c r="AT93" s="186" t="s">
        <v>134</v>
      </c>
      <c r="AU93" s="186" t="s">
        <v>82</v>
      </c>
      <c r="AY93" s="19" t="s">
        <v>132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80</v>
      </c>
      <c r="BK93" s="187">
        <f>ROUND(I93*H93,2)</f>
        <v>0</v>
      </c>
      <c r="BL93" s="19" t="s">
        <v>1996</v>
      </c>
      <c r="BM93" s="186" t="s">
        <v>2007</v>
      </c>
    </row>
    <row r="94" spans="1:65" s="2" customFormat="1" ht="11.25">
      <c r="A94" s="36"/>
      <c r="B94" s="37"/>
      <c r="C94" s="38"/>
      <c r="D94" s="188" t="s">
        <v>141</v>
      </c>
      <c r="E94" s="38"/>
      <c r="F94" s="189" t="s">
        <v>2008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141</v>
      </c>
      <c r="AU94" s="19" t="s">
        <v>82</v>
      </c>
    </row>
    <row r="95" spans="1:65" s="12" customFormat="1" ht="22.9" customHeight="1">
      <c r="B95" s="159"/>
      <c r="C95" s="160"/>
      <c r="D95" s="161" t="s">
        <v>71</v>
      </c>
      <c r="E95" s="173" t="s">
        <v>2009</v>
      </c>
      <c r="F95" s="173" t="s">
        <v>2010</v>
      </c>
      <c r="G95" s="160"/>
      <c r="H95" s="160"/>
      <c r="I95" s="163"/>
      <c r="J95" s="174">
        <f>BK95</f>
        <v>0</v>
      </c>
      <c r="K95" s="160"/>
      <c r="L95" s="165"/>
      <c r="M95" s="166"/>
      <c r="N95" s="167"/>
      <c r="O95" s="167"/>
      <c r="P95" s="168">
        <f>SUM(P96:P97)</f>
        <v>0</v>
      </c>
      <c r="Q95" s="167"/>
      <c r="R95" s="168">
        <f>SUM(R96:R97)</f>
        <v>0</v>
      </c>
      <c r="S95" s="167"/>
      <c r="T95" s="169">
        <f>SUM(T96:T97)</f>
        <v>0</v>
      </c>
      <c r="AR95" s="170" t="s">
        <v>170</v>
      </c>
      <c r="AT95" s="171" t="s">
        <v>71</v>
      </c>
      <c r="AU95" s="171" t="s">
        <v>80</v>
      </c>
      <c r="AY95" s="170" t="s">
        <v>132</v>
      </c>
      <c r="BK95" s="172">
        <f>SUM(BK96:BK97)</f>
        <v>0</v>
      </c>
    </row>
    <row r="96" spans="1:65" s="2" customFormat="1" ht="16.5" customHeight="1">
      <c r="A96" s="36"/>
      <c r="B96" s="37"/>
      <c r="C96" s="175" t="s">
        <v>139</v>
      </c>
      <c r="D96" s="175" t="s">
        <v>134</v>
      </c>
      <c r="E96" s="176" t="s">
        <v>2011</v>
      </c>
      <c r="F96" s="177" t="s">
        <v>2012</v>
      </c>
      <c r="G96" s="178" t="s">
        <v>1995</v>
      </c>
      <c r="H96" s="179">
        <v>1</v>
      </c>
      <c r="I96" s="180"/>
      <c r="J96" s="181">
        <f>ROUND(I96*H96,2)</f>
        <v>0</v>
      </c>
      <c r="K96" s="177" t="s">
        <v>138</v>
      </c>
      <c r="L96" s="41"/>
      <c r="M96" s="182" t="s">
        <v>19</v>
      </c>
      <c r="N96" s="183" t="s">
        <v>43</v>
      </c>
      <c r="O96" s="66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1996</v>
      </c>
      <c r="AT96" s="186" t="s">
        <v>134</v>
      </c>
      <c r="AU96" s="186" t="s">
        <v>82</v>
      </c>
      <c r="AY96" s="19" t="s">
        <v>132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80</v>
      </c>
      <c r="BK96" s="187">
        <f>ROUND(I96*H96,2)</f>
        <v>0</v>
      </c>
      <c r="BL96" s="19" t="s">
        <v>1996</v>
      </c>
      <c r="BM96" s="186" t="s">
        <v>2013</v>
      </c>
    </row>
    <row r="97" spans="1:65" s="2" customFormat="1" ht="11.25">
      <c r="A97" s="36"/>
      <c r="B97" s="37"/>
      <c r="C97" s="38"/>
      <c r="D97" s="188" t="s">
        <v>141</v>
      </c>
      <c r="E97" s="38"/>
      <c r="F97" s="189" t="s">
        <v>2014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141</v>
      </c>
      <c r="AU97" s="19" t="s">
        <v>82</v>
      </c>
    </row>
    <row r="98" spans="1:65" s="12" customFormat="1" ht="22.9" customHeight="1">
      <c r="B98" s="159"/>
      <c r="C98" s="160"/>
      <c r="D98" s="161" t="s">
        <v>71</v>
      </c>
      <c r="E98" s="173" t="s">
        <v>2015</v>
      </c>
      <c r="F98" s="173" t="s">
        <v>2016</v>
      </c>
      <c r="G98" s="160"/>
      <c r="H98" s="160"/>
      <c r="I98" s="163"/>
      <c r="J98" s="174">
        <f>BK98</f>
        <v>0</v>
      </c>
      <c r="K98" s="160"/>
      <c r="L98" s="165"/>
      <c r="M98" s="166"/>
      <c r="N98" s="167"/>
      <c r="O98" s="167"/>
      <c r="P98" s="168">
        <f>SUM(P99:P100)</f>
        <v>0</v>
      </c>
      <c r="Q98" s="167"/>
      <c r="R98" s="168">
        <f>SUM(R99:R100)</f>
        <v>0</v>
      </c>
      <c r="S98" s="167"/>
      <c r="T98" s="169">
        <f>SUM(T99:T100)</f>
        <v>0</v>
      </c>
      <c r="AR98" s="170" t="s">
        <v>170</v>
      </c>
      <c r="AT98" s="171" t="s">
        <v>71</v>
      </c>
      <c r="AU98" s="171" t="s">
        <v>80</v>
      </c>
      <c r="AY98" s="170" t="s">
        <v>132</v>
      </c>
      <c r="BK98" s="172">
        <f>SUM(BK99:BK100)</f>
        <v>0</v>
      </c>
    </row>
    <row r="99" spans="1:65" s="2" customFormat="1" ht="16.5" customHeight="1">
      <c r="A99" s="36"/>
      <c r="B99" s="37"/>
      <c r="C99" s="175" t="s">
        <v>170</v>
      </c>
      <c r="D99" s="175" t="s">
        <v>134</v>
      </c>
      <c r="E99" s="176" t="s">
        <v>2017</v>
      </c>
      <c r="F99" s="177" t="s">
        <v>2018</v>
      </c>
      <c r="G99" s="178" t="s">
        <v>1995</v>
      </c>
      <c r="H99" s="179">
        <v>1</v>
      </c>
      <c r="I99" s="180"/>
      <c r="J99" s="181">
        <f>ROUND(I99*H99,2)</f>
        <v>0</v>
      </c>
      <c r="K99" s="177" t="s">
        <v>138</v>
      </c>
      <c r="L99" s="41"/>
      <c r="M99" s="182" t="s">
        <v>19</v>
      </c>
      <c r="N99" s="183" t="s">
        <v>43</v>
      </c>
      <c r="O99" s="66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1996</v>
      </c>
      <c r="AT99" s="186" t="s">
        <v>134</v>
      </c>
      <c r="AU99" s="186" t="s">
        <v>82</v>
      </c>
      <c r="AY99" s="19" t="s">
        <v>132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80</v>
      </c>
      <c r="BK99" s="187">
        <f>ROUND(I99*H99,2)</f>
        <v>0</v>
      </c>
      <c r="BL99" s="19" t="s">
        <v>1996</v>
      </c>
      <c r="BM99" s="186" t="s">
        <v>2019</v>
      </c>
    </row>
    <row r="100" spans="1:65" s="2" customFormat="1" ht="11.25">
      <c r="A100" s="36"/>
      <c r="B100" s="37"/>
      <c r="C100" s="38"/>
      <c r="D100" s="188" t="s">
        <v>141</v>
      </c>
      <c r="E100" s="38"/>
      <c r="F100" s="189" t="s">
        <v>2020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141</v>
      </c>
      <c r="AU100" s="19" t="s">
        <v>82</v>
      </c>
    </row>
    <row r="101" spans="1:65" s="12" customFormat="1" ht="22.9" customHeight="1">
      <c r="B101" s="159"/>
      <c r="C101" s="160"/>
      <c r="D101" s="161" t="s">
        <v>71</v>
      </c>
      <c r="E101" s="173" t="s">
        <v>2021</v>
      </c>
      <c r="F101" s="173" t="s">
        <v>2022</v>
      </c>
      <c r="G101" s="160"/>
      <c r="H101" s="160"/>
      <c r="I101" s="163"/>
      <c r="J101" s="174">
        <f>BK101</f>
        <v>0</v>
      </c>
      <c r="K101" s="160"/>
      <c r="L101" s="165"/>
      <c r="M101" s="166"/>
      <c r="N101" s="167"/>
      <c r="O101" s="167"/>
      <c r="P101" s="168">
        <f>SUM(P102:P103)</f>
        <v>0</v>
      </c>
      <c r="Q101" s="167"/>
      <c r="R101" s="168">
        <f>SUM(R102:R103)</f>
        <v>0</v>
      </c>
      <c r="S101" s="167"/>
      <c r="T101" s="169">
        <f>SUM(T102:T103)</f>
        <v>0</v>
      </c>
      <c r="AR101" s="170" t="s">
        <v>170</v>
      </c>
      <c r="AT101" s="171" t="s">
        <v>71</v>
      </c>
      <c r="AU101" s="171" t="s">
        <v>80</v>
      </c>
      <c r="AY101" s="170" t="s">
        <v>132</v>
      </c>
      <c r="BK101" s="172">
        <f>SUM(BK102:BK103)</f>
        <v>0</v>
      </c>
    </row>
    <row r="102" spans="1:65" s="2" customFormat="1" ht="16.5" customHeight="1">
      <c r="A102" s="36"/>
      <c r="B102" s="37"/>
      <c r="C102" s="175" t="s">
        <v>177</v>
      </c>
      <c r="D102" s="175" t="s">
        <v>134</v>
      </c>
      <c r="E102" s="176" t="s">
        <v>2023</v>
      </c>
      <c r="F102" s="177" t="s">
        <v>2024</v>
      </c>
      <c r="G102" s="178" t="s">
        <v>1995</v>
      </c>
      <c r="H102" s="179">
        <v>1</v>
      </c>
      <c r="I102" s="180"/>
      <c r="J102" s="181">
        <f>ROUND(I102*H102,2)</f>
        <v>0</v>
      </c>
      <c r="K102" s="177" t="s">
        <v>138</v>
      </c>
      <c r="L102" s="41"/>
      <c r="M102" s="182" t="s">
        <v>19</v>
      </c>
      <c r="N102" s="183" t="s">
        <v>43</v>
      </c>
      <c r="O102" s="66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1996</v>
      </c>
      <c r="AT102" s="186" t="s">
        <v>134</v>
      </c>
      <c r="AU102" s="186" t="s">
        <v>82</v>
      </c>
      <c r="AY102" s="19" t="s">
        <v>132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80</v>
      </c>
      <c r="BK102" s="187">
        <f>ROUND(I102*H102,2)</f>
        <v>0</v>
      </c>
      <c r="BL102" s="19" t="s">
        <v>1996</v>
      </c>
      <c r="BM102" s="186" t="s">
        <v>2025</v>
      </c>
    </row>
    <row r="103" spans="1:65" s="2" customFormat="1" ht="11.25">
      <c r="A103" s="36"/>
      <c r="B103" s="37"/>
      <c r="C103" s="38"/>
      <c r="D103" s="188" t="s">
        <v>141</v>
      </c>
      <c r="E103" s="38"/>
      <c r="F103" s="189" t="s">
        <v>2026</v>
      </c>
      <c r="G103" s="38"/>
      <c r="H103" s="38"/>
      <c r="I103" s="190"/>
      <c r="J103" s="38"/>
      <c r="K103" s="38"/>
      <c r="L103" s="41"/>
      <c r="M103" s="248"/>
      <c r="N103" s="249"/>
      <c r="O103" s="250"/>
      <c r="P103" s="250"/>
      <c r="Q103" s="250"/>
      <c r="R103" s="250"/>
      <c r="S103" s="250"/>
      <c r="T103" s="251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141</v>
      </c>
      <c r="AU103" s="19" t="s">
        <v>82</v>
      </c>
    </row>
    <row r="104" spans="1:65" s="2" customFormat="1" ht="6.95" customHeight="1">
      <c r="A104" s="36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1"/>
      <c r="M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</sheetData>
  <sheetProtection algorithmName="SHA-512" hashValue="tI6ttby2SAlWeWa0aYuomuXyL3JMiBfw0wDCzqrbPsSs/jdLTa+zlJIfuwD+2+DsQnZlvNz899yUkf5dIxEuDw==" saltValue="ZWfK2+kD7JhKmFGC2/Sv4V0J8S66tjRuhOcQ557QiQMItJ48gBQmucMRwpGGan7F3NP4O3LqlAE1PgJJrgSN7w==" spinCount="100000" sheet="1" objects="1" scenarios="1" formatColumns="0" formatRows="0" autoFilter="0"/>
  <autoFilter ref="C84:K103" xr:uid="{00000000-0009-0000-0000-000004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400-000000000000}"/>
    <hyperlink ref="F91" r:id="rId2" xr:uid="{00000000-0004-0000-0400-000001000000}"/>
    <hyperlink ref="F94" r:id="rId3" xr:uid="{00000000-0004-0000-0400-000002000000}"/>
    <hyperlink ref="F97" r:id="rId4" xr:uid="{00000000-0004-0000-0400-000003000000}"/>
    <hyperlink ref="F100" r:id="rId5" xr:uid="{00000000-0004-0000-0400-000004000000}"/>
    <hyperlink ref="F103" r:id="rId6" xr:uid="{00000000-0004-0000-04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52" customWidth="1"/>
    <col min="2" max="2" width="1.6640625" style="252" customWidth="1"/>
    <col min="3" max="4" width="5" style="252" customWidth="1"/>
    <col min="5" max="5" width="11.6640625" style="252" customWidth="1"/>
    <col min="6" max="6" width="9.1640625" style="252" customWidth="1"/>
    <col min="7" max="7" width="5" style="252" customWidth="1"/>
    <col min="8" max="8" width="77.83203125" style="252" customWidth="1"/>
    <col min="9" max="10" width="20" style="252" customWidth="1"/>
    <col min="11" max="11" width="1.6640625" style="252" customWidth="1"/>
  </cols>
  <sheetData>
    <row r="1" spans="2:11" s="1" customFormat="1" ht="37.5" customHeight="1"/>
    <row r="2" spans="2:11" s="1" customFormat="1" ht="7.5" customHeight="1">
      <c r="B2" s="253"/>
      <c r="C2" s="254"/>
      <c r="D2" s="254"/>
      <c r="E2" s="254"/>
      <c r="F2" s="254"/>
      <c r="G2" s="254"/>
      <c r="H2" s="254"/>
      <c r="I2" s="254"/>
      <c r="J2" s="254"/>
      <c r="K2" s="255"/>
    </row>
    <row r="3" spans="2:11" s="17" customFormat="1" ht="45" customHeight="1">
      <c r="B3" s="256"/>
      <c r="C3" s="384" t="s">
        <v>2027</v>
      </c>
      <c r="D3" s="384"/>
      <c r="E3" s="384"/>
      <c r="F3" s="384"/>
      <c r="G3" s="384"/>
      <c r="H3" s="384"/>
      <c r="I3" s="384"/>
      <c r="J3" s="384"/>
      <c r="K3" s="257"/>
    </row>
    <row r="4" spans="2:11" s="1" customFormat="1" ht="25.5" customHeight="1">
      <c r="B4" s="258"/>
      <c r="C4" s="389" t="s">
        <v>2028</v>
      </c>
      <c r="D4" s="389"/>
      <c r="E4" s="389"/>
      <c r="F4" s="389"/>
      <c r="G4" s="389"/>
      <c r="H4" s="389"/>
      <c r="I4" s="389"/>
      <c r="J4" s="389"/>
      <c r="K4" s="259"/>
    </row>
    <row r="5" spans="2:11" s="1" customFormat="1" ht="5.25" customHeight="1">
      <c r="B5" s="258"/>
      <c r="C5" s="260"/>
      <c r="D5" s="260"/>
      <c r="E5" s="260"/>
      <c r="F5" s="260"/>
      <c r="G5" s="260"/>
      <c r="H5" s="260"/>
      <c r="I5" s="260"/>
      <c r="J5" s="260"/>
      <c r="K5" s="259"/>
    </row>
    <row r="6" spans="2:11" s="1" customFormat="1" ht="15" customHeight="1">
      <c r="B6" s="258"/>
      <c r="C6" s="388" t="s">
        <v>2029</v>
      </c>
      <c r="D6" s="388"/>
      <c r="E6" s="388"/>
      <c r="F6" s="388"/>
      <c r="G6" s="388"/>
      <c r="H6" s="388"/>
      <c r="I6" s="388"/>
      <c r="J6" s="388"/>
      <c r="K6" s="259"/>
    </row>
    <row r="7" spans="2:11" s="1" customFormat="1" ht="15" customHeight="1">
      <c r="B7" s="262"/>
      <c r="C7" s="388" t="s">
        <v>2030</v>
      </c>
      <c r="D7" s="388"/>
      <c r="E7" s="388"/>
      <c r="F7" s="388"/>
      <c r="G7" s="388"/>
      <c r="H7" s="388"/>
      <c r="I7" s="388"/>
      <c r="J7" s="388"/>
      <c r="K7" s="259"/>
    </row>
    <row r="8" spans="2:11" s="1" customFormat="1" ht="12.75" customHeight="1">
      <c r="B8" s="262"/>
      <c r="C8" s="261"/>
      <c r="D8" s="261"/>
      <c r="E8" s="261"/>
      <c r="F8" s="261"/>
      <c r="G8" s="261"/>
      <c r="H8" s="261"/>
      <c r="I8" s="261"/>
      <c r="J8" s="261"/>
      <c r="K8" s="259"/>
    </row>
    <row r="9" spans="2:11" s="1" customFormat="1" ht="15" customHeight="1">
      <c r="B9" s="262"/>
      <c r="C9" s="388" t="s">
        <v>2031</v>
      </c>
      <c r="D9" s="388"/>
      <c r="E9" s="388"/>
      <c r="F9" s="388"/>
      <c r="G9" s="388"/>
      <c r="H9" s="388"/>
      <c r="I9" s="388"/>
      <c r="J9" s="388"/>
      <c r="K9" s="259"/>
    </row>
    <row r="10" spans="2:11" s="1" customFormat="1" ht="15" customHeight="1">
      <c r="B10" s="262"/>
      <c r="C10" s="261"/>
      <c r="D10" s="388" t="s">
        <v>2032</v>
      </c>
      <c r="E10" s="388"/>
      <c r="F10" s="388"/>
      <c r="G10" s="388"/>
      <c r="H10" s="388"/>
      <c r="I10" s="388"/>
      <c r="J10" s="388"/>
      <c r="K10" s="259"/>
    </row>
    <row r="11" spans="2:11" s="1" customFormat="1" ht="15" customHeight="1">
      <c r="B11" s="262"/>
      <c r="C11" s="263"/>
      <c r="D11" s="388" t="s">
        <v>2033</v>
      </c>
      <c r="E11" s="388"/>
      <c r="F11" s="388"/>
      <c r="G11" s="388"/>
      <c r="H11" s="388"/>
      <c r="I11" s="388"/>
      <c r="J11" s="388"/>
      <c r="K11" s="259"/>
    </row>
    <row r="12" spans="2:11" s="1" customFormat="1" ht="15" customHeight="1">
      <c r="B12" s="262"/>
      <c r="C12" s="263"/>
      <c r="D12" s="261"/>
      <c r="E12" s="261"/>
      <c r="F12" s="261"/>
      <c r="G12" s="261"/>
      <c r="H12" s="261"/>
      <c r="I12" s="261"/>
      <c r="J12" s="261"/>
      <c r="K12" s="259"/>
    </row>
    <row r="13" spans="2:11" s="1" customFormat="1" ht="15" customHeight="1">
      <c r="B13" s="262"/>
      <c r="C13" s="263"/>
      <c r="D13" s="264" t="s">
        <v>2034</v>
      </c>
      <c r="E13" s="261"/>
      <c r="F13" s="261"/>
      <c r="G13" s="261"/>
      <c r="H13" s="261"/>
      <c r="I13" s="261"/>
      <c r="J13" s="261"/>
      <c r="K13" s="259"/>
    </row>
    <row r="14" spans="2:11" s="1" customFormat="1" ht="12.75" customHeight="1">
      <c r="B14" s="262"/>
      <c r="C14" s="263"/>
      <c r="D14" s="263"/>
      <c r="E14" s="263"/>
      <c r="F14" s="263"/>
      <c r="G14" s="263"/>
      <c r="H14" s="263"/>
      <c r="I14" s="263"/>
      <c r="J14" s="263"/>
      <c r="K14" s="259"/>
    </row>
    <row r="15" spans="2:11" s="1" customFormat="1" ht="15" customHeight="1">
      <c r="B15" s="262"/>
      <c r="C15" s="263"/>
      <c r="D15" s="388" t="s">
        <v>2035</v>
      </c>
      <c r="E15" s="388"/>
      <c r="F15" s="388"/>
      <c r="G15" s="388"/>
      <c r="H15" s="388"/>
      <c r="I15" s="388"/>
      <c r="J15" s="388"/>
      <c r="K15" s="259"/>
    </row>
    <row r="16" spans="2:11" s="1" customFormat="1" ht="15" customHeight="1">
      <c r="B16" s="262"/>
      <c r="C16" s="263"/>
      <c r="D16" s="388" t="s">
        <v>2036</v>
      </c>
      <c r="E16" s="388"/>
      <c r="F16" s="388"/>
      <c r="G16" s="388"/>
      <c r="H16" s="388"/>
      <c r="I16" s="388"/>
      <c r="J16" s="388"/>
      <c r="K16" s="259"/>
    </row>
    <row r="17" spans="2:11" s="1" customFormat="1" ht="15" customHeight="1">
      <c r="B17" s="262"/>
      <c r="C17" s="263"/>
      <c r="D17" s="388" t="s">
        <v>2037</v>
      </c>
      <c r="E17" s="388"/>
      <c r="F17" s="388"/>
      <c r="G17" s="388"/>
      <c r="H17" s="388"/>
      <c r="I17" s="388"/>
      <c r="J17" s="388"/>
      <c r="K17" s="259"/>
    </row>
    <row r="18" spans="2:11" s="1" customFormat="1" ht="15" customHeight="1">
      <c r="B18" s="262"/>
      <c r="C18" s="263"/>
      <c r="D18" s="263"/>
      <c r="E18" s="265" t="s">
        <v>79</v>
      </c>
      <c r="F18" s="388" t="s">
        <v>2038</v>
      </c>
      <c r="G18" s="388"/>
      <c r="H18" s="388"/>
      <c r="I18" s="388"/>
      <c r="J18" s="388"/>
      <c r="K18" s="259"/>
    </row>
    <row r="19" spans="2:11" s="1" customFormat="1" ht="15" customHeight="1">
      <c r="B19" s="262"/>
      <c r="C19" s="263"/>
      <c r="D19" s="263"/>
      <c r="E19" s="265" t="s">
        <v>2039</v>
      </c>
      <c r="F19" s="388" t="s">
        <v>2040</v>
      </c>
      <c r="G19" s="388"/>
      <c r="H19" s="388"/>
      <c r="I19" s="388"/>
      <c r="J19" s="388"/>
      <c r="K19" s="259"/>
    </row>
    <row r="20" spans="2:11" s="1" customFormat="1" ht="15" customHeight="1">
      <c r="B20" s="262"/>
      <c r="C20" s="263"/>
      <c r="D20" s="263"/>
      <c r="E20" s="265" t="s">
        <v>2041</v>
      </c>
      <c r="F20" s="388" t="s">
        <v>2042</v>
      </c>
      <c r="G20" s="388"/>
      <c r="H20" s="388"/>
      <c r="I20" s="388"/>
      <c r="J20" s="388"/>
      <c r="K20" s="259"/>
    </row>
    <row r="21" spans="2:11" s="1" customFormat="1" ht="15" customHeight="1">
      <c r="B21" s="262"/>
      <c r="C21" s="263"/>
      <c r="D21" s="263"/>
      <c r="E21" s="265" t="s">
        <v>2043</v>
      </c>
      <c r="F21" s="388" t="s">
        <v>2044</v>
      </c>
      <c r="G21" s="388"/>
      <c r="H21" s="388"/>
      <c r="I21" s="388"/>
      <c r="J21" s="388"/>
      <c r="K21" s="259"/>
    </row>
    <row r="22" spans="2:11" s="1" customFormat="1" ht="15" customHeight="1">
      <c r="B22" s="262"/>
      <c r="C22" s="263"/>
      <c r="D22" s="263"/>
      <c r="E22" s="265" t="s">
        <v>2045</v>
      </c>
      <c r="F22" s="388" t="s">
        <v>2046</v>
      </c>
      <c r="G22" s="388"/>
      <c r="H22" s="388"/>
      <c r="I22" s="388"/>
      <c r="J22" s="388"/>
      <c r="K22" s="259"/>
    </row>
    <row r="23" spans="2:11" s="1" customFormat="1" ht="15" customHeight="1">
      <c r="B23" s="262"/>
      <c r="C23" s="263"/>
      <c r="D23" s="263"/>
      <c r="E23" s="265" t="s">
        <v>2047</v>
      </c>
      <c r="F23" s="388" t="s">
        <v>2048</v>
      </c>
      <c r="G23" s="388"/>
      <c r="H23" s="388"/>
      <c r="I23" s="388"/>
      <c r="J23" s="388"/>
      <c r="K23" s="259"/>
    </row>
    <row r="24" spans="2:11" s="1" customFormat="1" ht="12.75" customHeight="1">
      <c r="B24" s="262"/>
      <c r="C24" s="263"/>
      <c r="D24" s="263"/>
      <c r="E24" s="263"/>
      <c r="F24" s="263"/>
      <c r="G24" s="263"/>
      <c r="H24" s="263"/>
      <c r="I24" s="263"/>
      <c r="J24" s="263"/>
      <c r="K24" s="259"/>
    </row>
    <row r="25" spans="2:11" s="1" customFormat="1" ht="15" customHeight="1">
      <c r="B25" s="262"/>
      <c r="C25" s="388" t="s">
        <v>2049</v>
      </c>
      <c r="D25" s="388"/>
      <c r="E25" s="388"/>
      <c r="F25" s="388"/>
      <c r="G25" s="388"/>
      <c r="H25" s="388"/>
      <c r="I25" s="388"/>
      <c r="J25" s="388"/>
      <c r="K25" s="259"/>
    </row>
    <row r="26" spans="2:11" s="1" customFormat="1" ht="15" customHeight="1">
      <c r="B26" s="262"/>
      <c r="C26" s="388" t="s">
        <v>2050</v>
      </c>
      <c r="D26" s="388"/>
      <c r="E26" s="388"/>
      <c r="F26" s="388"/>
      <c r="G26" s="388"/>
      <c r="H26" s="388"/>
      <c r="I26" s="388"/>
      <c r="J26" s="388"/>
      <c r="K26" s="259"/>
    </row>
    <row r="27" spans="2:11" s="1" customFormat="1" ht="15" customHeight="1">
      <c r="B27" s="262"/>
      <c r="C27" s="261"/>
      <c r="D27" s="388" t="s">
        <v>2051</v>
      </c>
      <c r="E27" s="388"/>
      <c r="F27" s="388"/>
      <c r="G27" s="388"/>
      <c r="H27" s="388"/>
      <c r="I27" s="388"/>
      <c r="J27" s="388"/>
      <c r="K27" s="259"/>
    </row>
    <row r="28" spans="2:11" s="1" customFormat="1" ht="15" customHeight="1">
      <c r="B28" s="262"/>
      <c r="C28" s="263"/>
      <c r="D28" s="388" t="s">
        <v>2052</v>
      </c>
      <c r="E28" s="388"/>
      <c r="F28" s="388"/>
      <c r="G28" s="388"/>
      <c r="H28" s="388"/>
      <c r="I28" s="388"/>
      <c r="J28" s="388"/>
      <c r="K28" s="259"/>
    </row>
    <row r="29" spans="2:11" s="1" customFormat="1" ht="12.75" customHeight="1">
      <c r="B29" s="262"/>
      <c r="C29" s="263"/>
      <c r="D29" s="263"/>
      <c r="E29" s="263"/>
      <c r="F29" s="263"/>
      <c r="G29" s="263"/>
      <c r="H29" s="263"/>
      <c r="I29" s="263"/>
      <c r="J29" s="263"/>
      <c r="K29" s="259"/>
    </row>
    <row r="30" spans="2:11" s="1" customFormat="1" ht="15" customHeight="1">
      <c r="B30" s="262"/>
      <c r="C30" s="263"/>
      <c r="D30" s="388" t="s">
        <v>2053</v>
      </c>
      <c r="E30" s="388"/>
      <c r="F30" s="388"/>
      <c r="G30" s="388"/>
      <c r="H30" s="388"/>
      <c r="I30" s="388"/>
      <c r="J30" s="388"/>
      <c r="K30" s="259"/>
    </row>
    <row r="31" spans="2:11" s="1" customFormat="1" ht="15" customHeight="1">
      <c r="B31" s="262"/>
      <c r="C31" s="263"/>
      <c r="D31" s="388" t="s">
        <v>2054</v>
      </c>
      <c r="E31" s="388"/>
      <c r="F31" s="388"/>
      <c r="G31" s="388"/>
      <c r="H31" s="388"/>
      <c r="I31" s="388"/>
      <c r="J31" s="388"/>
      <c r="K31" s="259"/>
    </row>
    <row r="32" spans="2:11" s="1" customFormat="1" ht="12.75" customHeight="1">
      <c r="B32" s="262"/>
      <c r="C32" s="263"/>
      <c r="D32" s="263"/>
      <c r="E32" s="263"/>
      <c r="F32" s="263"/>
      <c r="G32" s="263"/>
      <c r="H32" s="263"/>
      <c r="I32" s="263"/>
      <c r="J32" s="263"/>
      <c r="K32" s="259"/>
    </row>
    <row r="33" spans="2:11" s="1" customFormat="1" ht="15" customHeight="1">
      <c r="B33" s="262"/>
      <c r="C33" s="263"/>
      <c r="D33" s="388" t="s">
        <v>2055</v>
      </c>
      <c r="E33" s="388"/>
      <c r="F33" s="388"/>
      <c r="G33" s="388"/>
      <c r="H33" s="388"/>
      <c r="I33" s="388"/>
      <c r="J33" s="388"/>
      <c r="K33" s="259"/>
    </row>
    <row r="34" spans="2:11" s="1" customFormat="1" ht="15" customHeight="1">
      <c r="B34" s="262"/>
      <c r="C34" s="263"/>
      <c r="D34" s="388" t="s">
        <v>2056</v>
      </c>
      <c r="E34" s="388"/>
      <c r="F34" s="388"/>
      <c r="G34" s="388"/>
      <c r="H34" s="388"/>
      <c r="I34" s="388"/>
      <c r="J34" s="388"/>
      <c r="K34" s="259"/>
    </row>
    <row r="35" spans="2:11" s="1" customFormat="1" ht="15" customHeight="1">
      <c r="B35" s="262"/>
      <c r="C35" s="263"/>
      <c r="D35" s="388" t="s">
        <v>2057</v>
      </c>
      <c r="E35" s="388"/>
      <c r="F35" s="388"/>
      <c r="G35" s="388"/>
      <c r="H35" s="388"/>
      <c r="I35" s="388"/>
      <c r="J35" s="388"/>
      <c r="K35" s="259"/>
    </row>
    <row r="36" spans="2:11" s="1" customFormat="1" ht="15" customHeight="1">
      <c r="B36" s="262"/>
      <c r="C36" s="263"/>
      <c r="D36" s="261"/>
      <c r="E36" s="264" t="s">
        <v>118</v>
      </c>
      <c r="F36" s="261"/>
      <c r="G36" s="388" t="s">
        <v>2058</v>
      </c>
      <c r="H36" s="388"/>
      <c r="I36" s="388"/>
      <c r="J36" s="388"/>
      <c r="K36" s="259"/>
    </row>
    <row r="37" spans="2:11" s="1" customFormat="1" ht="30.75" customHeight="1">
      <c r="B37" s="262"/>
      <c r="C37" s="263"/>
      <c r="D37" s="261"/>
      <c r="E37" s="264" t="s">
        <v>2059</v>
      </c>
      <c r="F37" s="261"/>
      <c r="G37" s="388" t="s">
        <v>2060</v>
      </c>
      <c r="H37" s="388"/>
      <c r="I37" s="388"/>
      <c r="J37" s="388"/>
      <c r="K37" s="259"/>
    </row>
    <row r="38" spans="2:11" s="1" customFormat="1" ht="15" customHeight="1">
      <c r="B38" s="262"/>
      <c r="C38" s="263"/>
      <c r="D38" s="261"/>
      <c r="E38" s="264" t="s">
        <v>53</v>
      </c>
      <c r="F38" s="261"/>
      <c r="G38" s="388" t="s">
        <v>2061</v>
      </c>
      <c r="H38" s="388"/>
      <c r="I38" s="388"/>
      <c r="J38" s="388"/>
      <c r="K38" s="259"/>
    </row>
    <row r="39" spans="2:11" s="1" customFormat="1" ht="15" customHeight="1">
      <c r="B39" s="262"/>
      <c r="C39" s="263"/>
      <c r="D39" s="261"/>
      <c r="E39" s="264" t="s">
        <v>54</v>
      </c>
      <c r="F39" s="261"/>
      <c r="G39" s="388" t="s">
        <v>2062</v>
      </c>
      <c r="H39" s="388"/>
      <c r="I39" s="388"/>
      <c r="J39" s="388"/>
      <c r="K39" s="259"/>
    </row>
    <row r="40" spans="2:11" s="1" customFormat="1" ht="15" customHeight="1">
      <c r="B40" s="262"/>
      <c r="C40" s="263"/>
      <c r="D40" s="261"/>
      <c r="E40" s="264" t="s">
        <v>119</v>
      </c>
      <c r="F40" s="261"/>
      <c r="G40" s="388" t="s">
        <v>2063</v>
      </c>
      <c r="H40" s="388"/>
      <c r="I40" s="388"/>
      <c r="J40" s="388"/>
      <c r="K40" s="259"/>
    </row>
    <row r="41" spans="2:11" s="1" customFormat="1" ht="15" customHeight="1">
      <c r="B41" s="262"/>
      <c r="C41" s="263"/>
      <c r="D41" s="261"/>
      <c r="E41" s="264" t="s">
        <v>120</v>
      </c>
      <c r="F41" s="261"/>
      <c r="G41" s="388" t="s">
        <v>2064</v>
      </c>
      <c r="H41" s="388"/>
      <c r="I41" s="388"/>
      <c r="J41" s="388"/>
      <c r="K41" s="259"/>
    </row>
    <row r="42" spans="2:11" s="1" customFormat="1" ht="15" customHeight="1">
      <c r="B42" s="262"/>
      <c r="C42" s="263"/>
      <c r="D42" s="261"/>
      <c r="E42" s="264" t="s">
        <v>2065</v>
      </c>
      <c r="F42" s="261"/>
      <c r="G42" s="388" t="s">
        <v>2066</v>
      </c>
      <c r="H42" s="388"/>
      <c r="I42" s="388"/>
      <c r="J42" s="388"/>
      <c r="K42" s="259"/>
    </row>
    <row r="43" spans="2:11" s="1" customFormat="1" ht="15" customHeight="1">
      <c r="B43" s="262"/>
      <c r="C43" s="263"/>
      <c r="D43" s="261"/>
      <c r="E43" s="264"/>
      <c r="F43" s="261"/>
      <c r="G43" s="388" t="s">
        <v>2067</v>
      </c>
      <c r="H43" s="388"/>
      <c r="I43" s="388"/>
      <c r="J43" s="388"/>
      <c r="K43" s="259"/>
    </row>
    <row r="44" spans="2:11" s="1" customFormat="1" ht="15" customHeight="1">
      <c r="B44" s="262"/>
      <c r="C44" s="263"/>
      <c r="D44" s="261"/>
      <c r="E44" s="264" t="s">
        <v>2068</v>
      </c>
      <c r="F44" s="261"/>
      <c r="G44" s="388" t="s">
        <v>2069</v>
      </c>
      <c r="H44" s="388"/>
      <c r="I44" s="388"/>
      <c r="J44" s="388"/>
      <c r="K44" s="259"/>
    </row>
    <row r="45" spans="2:11" s="1" customFormat="1" ht="15" customHeight="1">
      <c r="B45" s="262"/>
      <c r="C45" s="263"/>
      <c r="D45" s="261"/>
      <c r="E45" s="264" t="s">
        <v>122</v>
      </c>
      <c r="F45" s="261"/>
      <c r="G45" s="388" t="s">
        <v>2070</v>
      </c>
      <c r="H45" s="388"/>
      <c r="I45" s="388"/>
      <c r="J45" s="388"/>
      <c r="K45" s="259"/>
    </row>
    <row r="46" spans="2:11" s="1" customFormat="1" ht="12.75" customHeight="1">
      <c r="B46" s="262"/>
      <c r="C46" s="263"/>
      <c r="D46" s="261"/>
      <c r="E46" s="261"/>
      <c r="F46" s="261"/>
      <c r="G46" s="261"/>
      <c r="H46" s="261"/>
      <c r="I46" s="261"/>
      <c r="J46" s="261"/>
      <c r="K46" s="259"/>
    </row>
    <row r="47" spans="2:11" s="1" customFormat="1" ht="15" customHeight="1">
      <c r="B47" s="262"/>
      <c r="C47" s="263"/>
      <c r="D47" s="388" t="s">
        <v>2071</v>
      </c>
      <c r="E47" s="388"/>
      <c r="F47" s="388"/>
      <c r="G47" s="388"/>
      <c r="H47" s="388"/>
      <c r="I47" s="388"/>
      <c r="J47" s="388"/>
      <c r="K47" s="259"/>
    </row>
    <row r="48" spans="2:11" s="1" customFormat="1" ht="15" customHeight="1">
      <c r="B48" s="262"/>
      <c r="C48" s="263"/>
      <c r="D48" s="263"/>
      <c r="E48" s="388" t="s">
        <v>2072</v>
      </c>
      <c r="F48" s="388"/>
      <c r="G48" s="388"/>
      <c r="H48" s="388"/>
      <c r="I48" s="388"/>
      <c r="J48" s="388"/>
      <c r="K48" s="259"/>
    </row>
    <row r="49" spans="2:11" s="1" customFormat="1" ht="15" customHeight="1">
      <c r="B49" s="262"/>
      <c r="C49" s="263"/>
      <c r="D49" s="263"/>
      <c r="E49" s="388" t="s">
        <v>2073</v>
      </c>
      <c r="F49" s="388"/>
      <c r="G49" s="388"/>
      <c r="H49" s="388"/>
      <c r="I49" s="388"/>
      <c r="J49" s="388"/>
      <c r="K49" s="259"/>
    </row>
    <row r="50" spans="2:11" s="1" customFormat="1" ht="15" customHeight="1">
      <c r="B50" s="262"/>
      <c r="C50" s="263"/>
      <c r="D50" s="263"/>
      <c r="E50" s="388" t="s">
        <v>2074</v>
      </c>
      <c r="F50" s="388"/>
      <c r="G50" s="388"/>
      <c r="H50" s="388"/>
      <c r="I50" s="388"/>
      <c r="J50" s="388"/>
      <c r="K50" s="259"/>
    </row>
    <row r="51" spans="2:11" s="1" customFormat="1" ht="15" customHeight="1">
      <c r="B51" s="262"/>
      <c r="C51" s="263"/>
      <c r="D51" s="388" t="s">
        <v>2075</v>
      </c>
      <c r="E51" s="388"/>
      <c r="F51" s="388"/>
      <c r="G51" s="388"/>
      <c r="H51" s="388"/>
      <c r="I51" s="388"/>
      <c r="J51" s="388"/>
      <c r="K51" s="259"/>
    </row>
    <row r="52" spans="2:11" s="1" customFormat="1" ht="25.5" customHeight="1">
      <c r="B52" s="258"/>
      <c r="C52" s="389" t="s">
        <v>2076</v>
      </c>
      <c r="D52" s="389"/>
      <c r="E52" s="389"/>
      <c r="F52" s="389"/>
      <c r="G52" s="389"/>
      <c r="H52" s="389"/>
      <c r="I52" s="389"/>
      <c r="J52" s="389"/>
      <c r="K52" s="259"/>
    </row>
    <row r="53" spans="2:11" s="1" customFormat="1" ht="5.25" customHeight="1">
      <c r="B53" s="258"/>
      <c r="C53" s="260"/>
      <c r="D53" s="260"/>
      <c r="E53" s="260"/>
      <c r="F53" s="260"/>
      <c r="G53" s="260"/>
      <c r="H53" s="260"/>
      <c r="I53" s="260"/>
      <c r="J53" s="260"/>
      <c r="K53" s="259"/>
    </row>
    <row r="54" spans="2:11" s="1" customFormat="1" ht="15" customHeight="1">
      <c r="B54" s="258"/>
      <c r="C54" s="388" t="s">
        <v>2077</v>
      </c>
      <c r="D54" s="388"/>
      <c r="E54" s="388"/>
      <c r="F54" s="388"/>
      <c r="G54" s="388"/>
      <c r="H54" s="388"/>
      <c r="I54" s="388"/>
      <c r="J54" s="388"/>
      <c r="K54" s="259"/>
    </row>
    <row r="55" spans="2:11" s="1" customFormat="1" ht="15" customHeight="1">
      <c r="B55" s="258"/>
      <c r="C55" s="388" t="s">
        <v>2078</v>
      </c>
      <c r="D55" s="388"/>
      <c r="E55" s="388"/>
      <c r="F55" s="388"/>
      <c r="G55" s="388"/>
      <c r="H55" s="388"/>
      <c r="I55" s="388"/>
      <c r="J55" s="388"/>
      <c r="K55" s="259"/>
    </row>
    <row r="56" spans="2:11" s="1" customFormat="1" ht="12.75" customHeight="1">
      <c r="B56" s="258"/>
      <c r="C56" s="261"/>
      <c r="D56" s="261"/>
      <c r="E56" s="261"/>
      <c r="F56" s="261"/>
      <c r="G56" s="261"/>
      <c r="H56" s="261"/>
      <c r="I56" s="261"/>
      <c r="J56" s="261"/>
      <c r="K56" s="259"/>
    </row>
    <row r="57" spans="2:11" s="1" customFormat="1" ht="15" customHeight="1">
      <c r="B57" s="258"/>
      <c r="C57" s="388" t="s">
        <v>2079</v>
      </c>
      <c r="D57" s="388"/>
      <c r="E57" s="388"/>
      <c r="F57" s="388"/>
      <c r="G57" s="388"/>
      <c r="H57" s="388"/>
      <c r="I57" s="388"/>
      <c r="J57" s="388"/>
      <c r="K57" s="259"/>
    </row>
    <row r="58" spans="2:11" s="1" customFormat="1" ht="15" customHeight="1">
      <c r="B58" s="258"/>
      <c r="C58" s="263"/>
      <c r="D58" s="388" t="s">
        <v>2080</v>
      </c>
      <c r="E58" s="388"/>
      <c r="F58" s="388"/>
      <c r="G58" s="388"/>
      <c r="H58" s="388"/>
      <c r="I58" s="388"/>
      <c r="J58" s="388"/>
      <c r="K58" s="259"/>
    </row>
    <row r="59" spans="2:11" s="1" customFormat="1" ht="15" customHeight="1">
      <c r="B59" s="258"/>
      <c r="C59" s="263"/>
      <c r="D59" s="388" t="s">
        <v>2081</v>
      </c>
      <c r="E59" s="388"/>
      <c r="F59" s="388"/>
      <c r="G59" s="388"/>
      <c r="H59" s="388"/>
      <c r="I59" s="388"/>
      <c r="J59" s="388"/>
      <c r="K59" s="259"/>
    </row>
    <row r="60" spans="2:11" s="1" customFormat="1" ht="15" customHeight="1">
      <c r="B60" s="258"/>
      <c r="C60" s="263"/>
      <c r="D60" s="388" t="s">
        <v>2082</v>
      </c>
      <c r="E60" s="388"/>
      <c r="F60" s="388"/>
      <c r="G60" s="388"/>
      <c r="H60" s="388"/>
      <c r="I60" s="388"/>
      <c r="J60" s="388"/>
      <c r="K60" s="259"/>
    </row>
    <row r="61" spans="2:11" s="1" customFormat="1" ht="15" customHeight="1">
      <c r="B61" s="258"/>
      <c r="C61" s="263"/>
      <c r="D61" s="388" t="s">
        <v>2083</v>
      </c>
      <c r="E61" s="388"/>
      <c r="F61" s="388"/>
      <c r="G61" s="388"/>
      <c r="H61" s="388"/>
      <c r="I61" s="388"/>
      <c r="J61" s="388"/>
      <c r="K61" s="259"/>
    </row>
    <row r="62" spans="2:11" s="1" customFormat="1" ht="15" customHeight="1">
      <c r="B62" s="258"/>
      <c r="C62" s="263"/>
      <c r="D62" s="390" t="s">
        <v>2084</v>
      </c>
      <c r="E62" s="390"/>
      <c r="F62" s="390"/>
      <c r="G62" s="390"/>
      <c r="H62" s="390"/>
      <c r="I62" s="390"/>
      <c r="J62" s="390"/>
      <c r="K62" s="259"/>
    </row>
    <row r="63" spans="2:11" s="1" customFormat="1" ht="15" customHeight="1">
      <c r="B63" s="258"/>
      <c r="C63" s="263"/>
      <c r="D63" s="388" t="s">
        <v>2085</v>
      </c>
      <c r="E63" s="388"/>
      <c r="F63" s="388"/>
      <c r="G63" s="388"/>
      <c r="H63" s="388"/>
      <c r="I63" s="388"/>
      <c r="J63" s="388"/>
      <c r="K63" s="259"/>
    </row>
    <row r="64" spans="2:11" s="1" customFormat="1" ht="12.75" customHeight="1">
      <c r="B64" s="258"/>
      <c r="C64" s="263"/>
      <c r="D64" s="263"/>
      <c r="E64" s="266"/>
      <c r="F64" s="263"/>
      <c r="G64" s="263"/>
      <c r="H64" s="263"/>
      <c r="I64" s="263"/>
      <c r="J64" s="263"/>
      <c r="K64" s="259"/>
    </row>
    <row r="65" spans="2:11" s="1" customFormat="1" ht="15" customHeight="1">
      <c r="B65" s="258"/>
      <c r="C65" s="263"/>
      <c r="D65" s="388" t="s">
        <v>2086</v>
      </c>
      <c r="E65" s="388"/>
      <c r="F65" s="388"/>
      <c r="G65" s="388"/>
      <c r="H65" s="388"/>
      <c r="I65" s="388"/>
      <c r="J65" s="388"/>
      <c r="K65" s="259"/>
    </row>
    <row r="66" spans="2:11" s="1" customFormat="1" ht="15" customHeight="1">
      <c r="B66" s="258"/>
      <c r="C66" s="263"/>
      <c r="D66" s="390" t="s">
        <v>2087</v>
      </c>
      <c r="E66" s="390"/>
      <c r="F66" s="390"/>
      <c r="G66" s="390"/>
      <c r="H66" s="390"/>
      <c r="I66" s="390"/>
      <c r="J66" s="390"/>
      <c r="K66" s="259"/>
    </row>
    <row r="67" spans="2:11" s="1" customFormat="1" ht="15" customHeight="1">
      <c r="B67" s="258"/>
      <c r="C67" s="263"/>
      <c r="D67" s="388" t="s">
        <v>2088</v>
      </c>
      <c r="E67" s="388"/>
      <c r="F67" s="388"/>
      <c r="G67" s="388"/>
      <c r="H67" s="388"/>
      <c r="I67" s="388"/>
      <c r="J67" s="388"/>
      <c r="K67" s="259"/>
    </row>
    <row r="68" spans="2:11" s="1" customFormat="1" ht="15" customHeight="1">
      <c r="B68" s="258"/>
      <c r="C68" s="263"/>
      <c r="D68" s="388" t="s">
        <v>2089</v>
      </c>
      <c r="E68" s="388"/>
      <c r="F68" s="388"/>
      <c r="G68" s="388"/>
      <c r="H68" s="388"/>
      <c r="I68" s="388"/>
      <c r="J68" s="388"/>
      <c r="K68" s="259"/>
    </row>
    <row r="69" spans="2:11" s="1" customFormat="1" ht="15" customHeight="1">
      <c r="B69" s="258"/>
      <c r="C69" s="263"/>
      <c r="D69" s="388" t="s">
        <v>2090</v>
      </c>
      <c r="E69" s="388"/>
      <c r="F69" s="388"/>
      <c r="G69" s="388"/>
      <c r="H69" s="388"/>
      <c r="I69" s="388"/>
      <c r="J69" s="388"/>
      <c r="K69" s="259"/>
    </row>
    <row r="70" spans="2:11" s="1" customFormat="1" ht="15" customHeight="1">
      <c r="B70" s="258"/>
      <c r="C70" s="263"/>
      <c r="D70" s="388" t="s">
        <v>2091</v>
      </c>
      <c r="E70" s="388"/>
      <c r="F70" s="388"/>
      <c r="G70" s="388"/>
      <c r="H70" s="388"/>
      <c r="I70" s="388"/>
      <c r="J70" s="388"/>
      <c r="K70" s="259"/>
    </row>
    <row r="71" spans="2:11" s="1" customFormat="1" ht="12.75" customHeight="1">
      <c r="B71" s="267"/>
      <c r="C71" s="268"/>
      <c r="D71" s="268"/>
      <c r="E71" s="268"/>
      <c r="F71" s="268"/>
      <c r="G71" s="268"/>
      <c r="H71" s="268"/>
      <c r="I71" s="268"/>
      <c r="J71" s="268"/>
      <c r="K71" s="269"/>
    </row>
    <row r="72" spans="2:11" s="1" customFormat="1" ht="18.75" customHeight="1">
      <c r="B72" s="270"/>
      <c r="C72" s="270"/>
      <c r="D72" s="270"/>
      <c r="E72" s="270"/>
      <c r="F72" s="270"/>
      <c r="G72" s="270"/>
      <c r="H72" s="270"/>
      <c r="I72" s="270"/>
      <c r="J72" s="270"/>
      <c r="K72" s="271"/>
    </row>
    <row r="73" spans="2:11" s="1" customFormat="1" ht="18.75" customHeight="1">
      <c r="B73" s="271"/>
      <c r="C73" s="271"/>
      <c r="D73" s="271"/>
      <c r="E73" s="271"/>
      <c r="F73" s="271"/>
      <c r="G73" s="271"/>
      <c r="H73" s="271"/>
      <c r="I73" s="271"/>
      <c r="J73" s="271"/>
      <c r="K73" s="271"/>
    </row>
    <row r="74" spans="2:11" s="1" customFormat="1" ht="7.5" customHeight="1">
      <c r="B74" s="272"/>
      <c r="C74" s="273"/>
      <c r="D74" s="273"/>
      <c r="E74" s="273"/>
      <c r="F74" s="273"/>
      <c r="G74" s="273"/>
      <c r="H74" s="273"/>
      <c r="I74" s="273"/>
      <c r="J74" s="273"/>
      <c r="K74" s="274"/>
    </row>
    <row r="75" spans="2:11" s="1" customFormat="1" ht="45" customHeight="1">
      <c r="B75" s="275"/>
      <c r="C75" s="383" t="s">
        <v>2092</v>
      </c>
      <c r="D75" s="383"/>
      <c r="E75" s="383"/>
      <c r="F75" s="383"/>
      <c r="G75" s="383"/>
      <c r="H75" s="383"/>
      <c r="I75" s="383"/>
      <c r="J75" s="383"/>
      <c r="K75" s="276"/>
    </row>
    <row r="76" spans="2:11" s="1" customFormat="1" ht="17.25" customHeight="1">
      <c r="B76" s="275"/>
      <c r="C76" s="277" t="s">
        <v>2093</v>
      </c>
      <c r="D76" s="277"/>
      <c r="E76" s="277"/>
      <c r="F76" s="277" t="s">
        <v>2094</v>
      </c>
      <c r="G76" s="278"/>
      <c r="H76" s="277" t="s">
        <v>54</v>
      </c>
      <c r="I76" s="277" t="s">
        <v>57</v>
      </c>
      <c r="J76" s="277" t="s">
        <v>2095</v>
      </c>
      <c r="K76" s="276"/>
    </row>
    <row r="77" spans="2:11" s="1" customFormat="1" ht="17.25" customHeight="1">
      <c r="B77" s="275"/>
      <c r="C77" s="279" t="s">
        <v>2096</v>
      </c>
      <c r="D77" s="279"/>
      <c r="E77" s="279"/>
      <c r="F77" s="280" t="s">
        <v>2097</v>
      </c>
      <c r="G77" s="281"/>
      <c r="H77" s="279"/>
      <c r="I77" s="279"/>
      <c r="J77" s="279" t="s">
        <v>2098</v>
      </c>
      <c r="K77" s="276"/>
    </row>
    <row r="78" spans="2:11" s="1" customFormat="1" ht="5.25" customHeight="1">
      <c r="B78" s="275"/>
      <c r="C78" s="282"/>
      <c r="D78" s="282"/>
      <c r="E78" s="282"/>
      <c r="F78" s="282"/>
      <c r="G78" s="283"/>
      <c r="H78" s="282"/>
      <c r="I78" s="282"/>
      <c r="J78" s="282"/>
      <c r="K78" s="276"/>
    </row>
    <row r="79" spans="2:11" s="1" customFormat="1" ht="15" customHeight="1">
      <c r="B79" s="275"/>
      <c r="C79" s="264" t="s">
        <v>53</v>
      </c>
      <c r="D79" s="284"/>
      <c r="E79" s="284"/>
      <c r="F79" s="285" t="s">
        <v>2099</v>
      </c>
      <c r="G79" s="286"/>
      <c r="H79" s="264" t="s">
        <v>2100</v>
      </c>
      <c r="I79" s="264" t="s">
        <v>2101</v>
      </c>
      <c r="J79" s="264">
        <v>20</v>
      </c>
      <c r="K79" s="276"/>
    </row>
    <row r="80" spans="2:11" s="1" customFormat="1" ht="15" customHeight="1">
      <c r="B80" s="275"/>
      <c r="C80" s="264" t="s">
        <v>2102</v>
      </c>
      <c r="D80" s="264"/>
      <c r="E80" s="264"/>
      <c r="F80" s="285" t="s">
        <v>2099</v>
      </c>
      <c r="G80" s="286"/>
      <c r="H80" s="264" t="s">
        <v>2103</v>
      </c>
      <c r="I80" s="264" t="s">
        <v>2101</v>
      </c>
      <c r="J80" s="264">
        <v>120</v>
      </c>
      <c r="K80" s="276"/>
    </row>
    <row r="81" spans="2:11" s="1" customFormat="1" ht="15" customHeight="1">
      <c r="B81" s="287"/>
      <c r="C81" s="264" t="s">
        <v>2104</v>
      </c>
      <c r="D81" s="264"/>
      <c r="E81" s="264"/>
      <c r="F81" s="285" t="s">
        <v>2105</v>
      </c>
      <c r="G81" s="286"/>
      <c r="H81" s="264" t="s">
        <v>2106</v>
      </c>
      <c r="I81" s="264" t="s">
        <v>2101</v>
      </c>
      <c r="J81" s="264">
        <v>50</v>
      </c>
      <c r="K81" s="276"/>
    </row>
    <row r="82" spans="2:11" s="1" customFormat="1" ht="15" customHeight="1">
      <c r="B82" s="287"/>
      <c r="C82" s="264" t="s">
        <v>2107</v>
      </c>
      <c r="D82" s="264"/>
      <c r="E82" s="264"/>
      <c r="F82" s="285" t="s">
        <v>2099</v>
      </c>
      <c r="G82" s="286"/>
      <c r="H82" s="264" t="s">
        <v>2108</v>
      </c>
      <c r="I82" s="264" t="s">
        <v>2109</v>
      </c>
      <c r="J82" s="264"/>
      <c r="K82" s="276"/>
    </row>
    <row r="83" spans="2:11" s="1" customFormat="1" ht="15" customHeight="1">
      <c r="B83" s="287"/>
      <c r="C83" s="288" t="s">
        <v>2110</v>
      </c>
      <c r="D83" s="288"/>
      <c r="E83" s="288"/>
      <c r="F83" s="289" t="s">
        <v>2105</v>
      </c>
      <c r="G83" s="288"/>
      <c r="H83" s="288" t="s">
        <v>2111</v>
      </c>
      <c r="I83" s="288" t="s">
        <v>2101</v>
      </c>
      <c r="J83" s="288">
        <v>15</v>
      </c>
      <c r="K83" s="276"/>
    </row>
    <row r="84" spans="2:11" s="1" customFormat="1" ht="15" customHeight="1">
      <c r="B84" s="287"/>
      <c r="C84" s="288" t="s">
        <v>2112</v>
      </c>
      <c r="D84" s="288"/>
      <c r="E84" s="288"/>
      <c r="F84" s="289" t="s">
        <v>2105</v>
      </c>
      <c r="G84" s="288"/>
      <c r="H84" s="288" t="s">
        <v>2113</v>
      </c>
      <c r="I84" s="288" t="s">
        <v>2101</v>
      </c>
      <c r="J84" s="288">
        <v>15</v>
      </c>
      <c r="K84" s="276"/>
    </row>
    <row r="85" spans="2:11" s="1" customFormat="1" ht="15" customHeight="1">
      <c r="B85" s="287"/>
      <c r="C85" s="288" t="s">
        <v>2114</v>
      </c>
      <c r="D85" s="288"/>
      <c r="E85" s="288"/>
      <c r="F85" s="289" t="s">
        <v>2105</v>
      </c>
      <c r="G85" s="288"/>
      <c r="H85" s="288" t="s">
        <v>2115</v>
      </c>
      <c r="I85" s="288" t="s">
        <v>2101</v>
      </c>
      <c r="J85" s="288">
        <v>20</v>
      </c>
      <c r="K85" s="276"/>
    </row>
    <row r="86" spans="2:11" s="1" customFormat="1" ht="15" customHeight="1">
      <c r="B86" s="287"/>
      <c r="C86" s="288" t="s">
        <v>2116</v>
      </c>
      <c r="D86" s="288"/>
      <c r="E86" s="288"/>
      <c r="F86" s="289" t="s">
        <v>2105</v>
      </c>
      <c r="G86" s="288"/>
      <c r="H86" s="288" t="s">
        <v>2117</v>
      </c>
      <c r="I86" s="288" t="s">
        <v>2101</v>
      </c>
      <c r="J86" s="288">
        <v>20</v>
      </c>
      <c r="K86" s="276"/>
    </row>
    <row r="87" spans="2:11" s="1" customFormat="1" ht="15" customHeight="1">
      <c r="B87" s="287"/>
      <c r="C87" s="264" t="s">
        <v>2118</v>
      </c>
      <c r="D87" s="264"/>
      <c r="E87" s="264"/>
      <c r="F87" s="285" t="s">
        <v>2105</v>
      </c>
      <c r="G87" s="286"/>
      <c r="H87" s="264" t="s">
        <v>2119</v>
      </c>
      <c r="I87" s="264" t="s">
        <v>2101</v>
      </c>
      <c r="J87" s="264">
        <v>50</v>
      </c>
      <c r="K87" s="276"/>
    </row>
    <row r="88" spans="2:11" s="1" customFormat="1" ht="15" customHeight="1">
      <c r="B88" s="287"/>
      <c r="C88" s="264" t="s">
        <v>2120</v>
      </c>
      <c r="D88" s="264"/>
      <c r="E88" s="264"/>
      <c r="F88" s="285" t="s">
        <v>2105</v>
      </c>
      <c r="G88" s="286"/>
      <c r="H88" s="264" t="s">
        <v>2121</v>
      </c>
      <c r="I88" s="264" t="s">
        <v>2101</v>
      </c>
      <c r="J88" s="264">
        <v>20</v>
      </c>
      <c r="K88" s="276"/>
    </row>
    <row r="89" spans="2:11" s="1" customFormat="1" ht="15" customHeight="1">
      <c r="B89" s="287"/>
      <c r="C89" s="264" t="s">
        <v>2122</v>
      </c>
      <c r="D89" s="264"/>
      <c r="E89" s="264"/>
      <c r="F89" s="285" t="s">
        <v>2105</v>
      </c>
      <c r="G89" s="286"/>
      <c r="H89" s="264" t="s">
        <v>2123</v>
      </c>
      <c r="I89" s="264" t="s">
        <v>2101</v>
      </c>
      <c r="J89" s="264">
        <v>20</v>
      </c>
      <c r="K89" s="276"/>
    </row>
    <row r="90" spans="2:11" s="1" customFormat="1" ht="15" customHeight="1">
      <c r="B90" s="287"/>
      <c r="C90" s="264" t="s">
        <v>2124</v>
      </c>
      <c r="D90" s="264"/>
      <c r="E90" s="264"/>
      <c r="F90" s="285" t="s">
        <v>2105</v>
      </c>
      <c r="G90" s="286"/>
      <c r="H90" s="264" t="s">
        <v>2125</v>
      </c>
      <c r="I90" s="264" t="s">
        <v>2101</v>
      </c>
      <c r="J90" s="264">
        <v>50</v>
      </c>
      <c r="K90" s="276"/>
    </row>
    <row r="91" spans="2:11" s="1" customFormat="1" ht="15" customHeight="1">
      <c r="B91" s="287"/>
      <c r="C91" s="264" t="s">
        <v>2126</v>
      </c>
      <c r="D91" s="264"/>
      <c r="E91" s="264"/>
      <c r="F91" s="285" t="s">
        <v>2105</v>
      </c>
      <c r="G91" s="286"/>
      <c r="H91" s="264" t="s">
        <v>2126</v>
      </c>
      <c r="I91" s="264" t="s">
        <v>2101</v>
      </c>
      <c r="J91" s="264">
        <v>50</v>
      </c>
      <c r="K91" s="276"/>
    </row>
    <row r="92" spans="2:11" s="1" customFormat="1" ht="15" customHeight="1">
      <c r="B92" s="287"/>
      <c r="C92" s="264" t="s">
        <v>2127</v>
      </c>
      <c r="D92" s="264"/>
      <c r="E92" s="264"/>
      <c r="F92" s="285" t="s">
        <v>2105</v>
      </c>
      <c r="G92" s="286"/>
      <c r="H92" s="264" t="s">
        <v>2128</v>
      </c>
      <c r="I92" s="264" t="s">
        <v>2101</v>
      </c>
      <c r="J92" s="264">
        <v>255</v>
      </c>
      <c r="K92" s="276"/>
    </row>
    <row r="93" spans="2:11" s="1" customFormat="1" ht="15" customHeight="1">
      <c r="B93" s="287"/>
      <c r="C93" s="264" t="s">
        <v>2129</v>
      </c>
      <c r="D93" s="264"/>
      <c r="E93" s="264"/>
      <c r="F93" s="285" t="s">
        <v>2099</v>
      </c>
      <c r="G93" s="286"/>
      <c r="H93" s="264" t="s">
        <v>2130</v>
      </c>
      <c r="I93" s="264" t="s">
        <v>2131</v>
      </c>
      <c r="J93" s="264"/>
      <c r="K93" s="276"/>
    </row>
    <row r="94" spans="2:11" s="1" customFormat="1" ht="15" customHeight="1">
      <c r="B94" s="287"/>
      <c r="C94" s="264" t="s">
        <v>2132</v>
      </c>
      <c r="D94" s="264"/>
      <c r="E94" s="264"/>
      <c r="F94" s="285" t="s">
        <v>2099</v>
      </c>
      <c r="G94" s="286"/>
      <c r="H94" s="264" t="s">
        <v>2133</v>
      </c>
      <c r="I94" s="264" t="s">
        <v>2134</v>
      </c>
      <c r="J94" s="264"/>
      <c r="K94" s="276"/>
    </row>
    <row r="95" spans="2:11" s="1" customFormat="1" ht="15" customHeight="1">
      <c r="B95" s="287"/>
      <c r="C95" s="264" t="s">
        <v>2135</v>
      </c>
      <c r="D95" s="264"/>
      <c r="E95" s="264"/>
      <c r="F95" s="285" t="s">
        <v>2099</v>
      </c>
      <c r="G95" s="286"/>
      <c r="H95" s="264" t="s">
        <v>2135</v>
      </c>
      <c r="I95" s="264" t="s">
        <v>2134</v>
      </c>
      <c r="J95" s="264"/>
      <c r="K95" s="276"/>
    </row>
    <row r="96" spans="2:11" s="1" customFormat="1" ht="15" customHeight="1">
      <c r="B96" s="287"/>
      <c r="C96" s="264" t="s">
        <v>38</v>
      </c>
      <c r="D96" s="264"/>
      <c r="E96" s="264"/>
      <c r="F96" s="285" t="s">
        <v>2099</v>
      </c>
      <c r="G96" s="286"/>
      <c r="H96" s="264" t="s">
        <v>2136</v>
      </c>
      <c r="I96" s="264" t="s">
        <v>2134</v>
      </c>
      <c r="J96" s="264"/>
      <c r="K96" s="276"/>
    </row>
    <row r="97" spans="2:11" s="1" customFormat="1" ht="15" customHeight="1">
      <c r="B97" s="287"/>
      <c r="C97" s="264" t="s">
        <v>48</v>
      </c>
      <c r="D97" s="264"/>
      <c r="E97" s="264"/>
      <c r="F97" s="285" t="s">
        <v>2099</v>
      </c>
      <c r="G97" s="286"/>
      <c r="H97" s="264" t="s">
        <v>2137</v>
      </c>
      <c r="I97" s="264" t="s">
        <v>2134</v>
      </c>
      <c r="J97" s="264"/>
      <c r="K97" s="276"/>
    </row>
    <row r="98" spans="2:11" s="1" customFormat="1" ht="15" customHeight="1">
      <c r="B98" s="290"/>
      <c r="C98" s="291"/>
      <c r="D98" s="291"/>
      <c r="E98" s="291"/>
      <c r="F98" s="291"/>
      <c r="G98" s="291"/>
      <c r="H98" s="291"/>
      <c r="I98" s="291"/>
      <c r="J98" s="291"/>
      <c r="K98" s="292"/>
    </row>
    <row r="99" spans="2:11" s="1" customFormat="1" ht="18.75" customHeight="1">
      <c r="B99" s="293"/>
      <c r="C99" s="294"/>
      <c r="D99" s="294"/>
      <c r="E99" s="294"/>
      <c r="F99" s="294"/>
      <c r="G99" s="294"/>
      <c r="H99" s="294"/>
      <c r="I99" s="294"/>
      <c r="J99" s="294"/>
      <c r="K99" s="293"/>
    </row>
    <row r="100" spans="2:11" s="1" customFormat="1" ht="18.75" customHeight="1"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</row>
    <row r="101" spans="2:11" s="1" customFormat="1" ht="7.5" customHeight="1">
      <c r="B101" s="272"/>
      <c r="C101" s="273"/>
      <c r="D101" s="273"/>
      <c r="E101" s="273"/>
      <c r="F101" s="273"/>
      <c r="G101" s="273"/>
      <c r="H101" s="273"/>
      <c r="I101" s="273"/>
      <c r="J101" s="273"/>
      <c r="K101" s="274"/>
    </row>
    <row r="102" spans="2:11" s="1" customFormat="1" ht="45" customHeight="1">
      <c r="B102" s="275"/>
      <c r="C102" s="383" t="s">
        <v>2138</v>
      </c>
      <c r="D102" s="383"/>
      <c r="E102" s="383"/>
      <c r="F102" s="383"/>
      <c r="G102" s="383"/>
      <c r="H102" s="383"/>
      <c r="I102" s="383"/>
      <c r="J102" s="383"/>
      <c r="K102" s="276"/>
    </row>
    <row r="103" spans="2:11" s="1" customFormat="1" ht="17.25" customHeight="1">
      <c r="B103" s="275"/>
      <c r="C103" s="277" t="s">
        <v>2093</v>
      </c>
      <c r="D103" s="277"/>
      <c r="E103" s="277"/>
      <c r="F103" s="277" t="s">
        <v>2094</v>
      </c>
      <c r="G103" s="278"/>
      <c r="H103" s="277" t="s">
        <v>54</v>
      </c>
      <c r="I103" s="277" t="s">
        <v>57</v>
      </c>
      <c r="J103" s="277" t="s">
        <v>2095</v>
      </c>
      <c r="K103" s="276"/>
    </row>
    <row r="104" spans="2:11" s="1" customFormat="1" ht="17.25" customHeight="1">
      <c r="B104" s="275"/>
      <c r="C104" s="279" t="s">
        <v>2096</v>
      </c>
      <c r="D104" s="279"/>
      <c r="E104" s="279"/>
      <c r="F104" s="280" t="s">
        <v>2097</v>
      </c>
      <c r="G104" s="281"/>
      <c r="H104" s="279"/>
      <c r="I104" s="279"/>
      <c r="J104" s="279" t="s">
        <v>2098</v>
      </c>
      <c r="K104" s="276"/>
    </row>
    <row r="105" spans="2:11" s="1" customFormat="1" ht="5.25" customHeight="1">
      <c r="B105" s="275"/>
      <c r="C105" s="277"/>
      <c r="D105" s="277"/>
      <c r="E105" s="277"/>
      <c r="F105" s="277"/>
      <c r="G105" s="295"/>
      <c r="H105" s="277"/>
      <c r="I105" s="277"/>
      <c r="J105" s="277"/>
      <c r="K105" s="276"/>
    </row>
    <row r="106" spans="2:11" s="1" customFormat="1" ht="15" customHeight="1">
      <c r="B106" s="275"/>
      <c r="C106" s="264" t="s">
        <v>53</v>
      </c>
      <c r="D106" s="284"/>
      <c r="E106" s="284"/>
      <c r="F106" s="285" t="s">
        <v>2099</v>
      </c>
      <c r="G106" s="264"/>
      <c r="H106" s="264" t="s">
        <v>2139</v>
      </c>
      <c r="I106" s="264" t="s">
        <v>2101</v>
      </c>
      <c r="J106" s="264">
        <v>20</v>
      </c>
      <c r="K106" s="276"/>
    </row>
    <row r="107" spans="2:11" s="1" customFormat="1" ht="15" customHeight="1">
      <c r="B107" s="275"/>
      <c r="C107" s="264" t="s">
        <v>2102</v>
      </c>
      <c r="D107" s="264"/>
      <c r="E107" s="264"/>
      <c r="F107" s="285" t="s">
        <v>2099</v>
      </c>
      <c r="G107" s="264"/>
      <c r="H107" s="264" t="s">
        <v>2139</v>
      </c>
      <c r="I107" s="264" t="s">
        <v>2101</v>
      </c>
      <c r="J107" s="264">
        <v>120</v>
      </c>
      <c r="K107" s="276"/>
    </row>
    <row r="108" spans="2:11" s="1" customFormat="1" ht="15" customHeight="1">
      <c r="B108" s="287"/>
      <c r="C108" s="264" t="s">
        <v>2104</v>
      </c>
      <c r="D108" s="264"/>
      <c r="E108" s="264"/>
      <c r="F108" s="285" t="s">
        <v>2105</v>
      </c>
      <c r="G108" s="264"/>
      <c r="H108" s="264" t="s">
        <v>2139</v>
      </c>
      <c r="I108" s="264" t="s">
        <v>2101</v>
      </c>
      <c r="J108" s="264">
        <v>50</v>
      </c>
      <c r="K108" s="276"/>
    </row>
    <row r="109" spans="2:11" s="1" customFormat="1" ht="15" customHeight="1">
      <c r="B109" s="287"/>
      <c r="C109" s="264" t="s">
        <v>2107</v>
      </c>
      <c r="D109" s="264"/>
      <c r="E109" s="264"/>
      <c r="F109" s="285" t="s">
        <v>2099</v>
      </c>
      <c r="G109" s="264"/>
      <c r="H109" s="264" t="s">
        <v>2139</v>
      </c>
      <c r="I109" s="264" t="s">
        <v>2109</v>
      </c>
      <c r="J109" s="264"/>
      <c r="K109" s="276"/>
    </row>
    <row r="110" spans="2:11" s="1" customFormat="1" ht="15" customHeight="1">
      <c r="B110" s="287"/>
      <c r="C110" s="264" t="s">
        <v>2118</v>
      </c>
      <c r="D110" s="264"/>
      <c r="E110" s="264"/>
      <c r="F110" s="285" t="s">
        <v>2105</v>
      </c>
      <c r="G110" s="264"/>
      <c r="H110" s="264" t="s">
        <v>2139</v>
      </c>
      <c r="I110" s="264" t="s">
        <v>2101</v>
      </c>
      <c r="J110" s="264">
        <v>50</v>
      </c>
      <c r="K110" s="276"/>
    </row>
    <row r="111" spans="2:11" s="1" customFormat="1" ht="15" customHeight="1">
      <c r="B111" s="287"/>
      <c r="C111" s="264" t="s">
        <v>2126</v>
      </c>
      <c r="D111" s="264"/>
      <c r="E111" s="264"/>
      <c r="F111" s="285" t="s">
        <v>2105</v>
      </c>
      <c r="G111" s="264"/>
      <c r="H111" s="264" t="s">
        <v>2139</v>
      </c>
      <c r="I111" s="264" t="s">
        <v>2101</v>
      </c>
      <c r="J111" s="264">
        <v>50</v>
      </c>
      <c r="K111" s="276"/>
    </row>
    <row r="112" spans="2:11" s="1" customFormat="1" ht="15" customHeight="1">
      <c r="B112" s="287"/>
      <c r="C112" s="264" t="s">
        <v>2124</v>
      </c>
      <c r="D112" s="264"/>
      <c r="E112" s="264"/>
      <c r="F112" s="285" t="s">
        <v>2105</v>
      </c>
      <c r="G112" s="264"/>
      <c r="H112" s="264" t="s">
        <v>2139</v>
      </c>
      <c r="I112" s="264" t="s">
        <v>2101</v>
      </c>
      <c r="J112" s="264">
        <v>50</v>
      </c>
      <c r="K112" s="276"/>
    </row>
    <row r="113" spans="2:11" s="1" customFormat="1" ht="15" customHeight="1">
      <c r="B113" s="287"/>
      <c r="C113" s="264" t="s">
        <v>53</v>
      </c>
      <c r="D113" s="264"/>
      <c r="E113" s="264"/>
      <c r="F113" s="285" t="s">
        <v>2099</v>
      </c>
      <c r="G113" s="264"/>
      <c r="H113" s="264" t="s">
        <v>2140</v>
      </c>
      <c r="I113" s="264" t="s">
        <v>2101</v>
      </c>
      <c r="J113" s="264">
        <v>20</v>
      </c>
      <c r="K113" s="276"/>
    </row>
    <row r="114" spans="2:11" s="1" customFormat="1" ht="15" customHeight="1">
      <c r="B114" s="287"/>
      <c r="C114" s="264" t="s">
        <v>2141</v>
      </c>
      <c r="D114" s="264"/>
      <c r="E114" s="264"/>
      <c r="F114" s="285" t="s">
        <v>2099</v>
      </c>
      <c r="G114" s="264"/>
      <c r="H114" s="264" t="s">
        <v>2142</v>
      </c>
      <c r="I114" s="264" t="s">
        <v>2101</v>
      </c>
      <c r="J114" s="264">
        <v>120</v>
      </c>
      <c r="K114" s="276"/>
    </row>
    <row r="115" spans="2:11" s="1" customFormat="1" ht="15" customHeight="1">
      <c r="B115" s="287"/>
      <c r="C115" s="264" t="s">
        <v>38</v>
      </c>
      <c r="D115" s="264"/>
      <c r="E115" s="264"/>
      <c r="F115" s="285" t="s">
        <v>2099</v>
      </c>
      <c r="G115" s="264"/>
      <c r="H115" s="264" t="s">
        <v>2143</v>
      </c>
      <c r="I115" s="264" t="s">
        <v>2134</v>
      </c>
      <c r="J115" s="264"/>
      <c r="K115" s="276"/>
    </row>
    <row r="116" spans="2:11" s="1" customFormat="1" ht="15" customHeight="1">
      <c r="B116" s="287"/>
      <c r="C116" s="264" t="s">
        <v>48</v>
      </c>
      <c r="D116" s="264"/>
      <c r="E116" s="264"/>
      <c r="F116" s="285" t="s">
        <v>2099</v>
      </c>
      <c r="G116" s="264"/>
      <c r="H116" s="264" t="s">
        <v>2144</v>
      </c>
      <c r="I116" s="264" t="s">
        <v>2134</v>
      </c>
      <c r="J116" s="264"/>
      <c r="K116" s="276"/>
    </row>
    <row r="117" spans="2:11" s="1" customFormat="1" ht="15" customHeight="1">
      <c r="B117" s="287"/>
      <c r="C117" s="264" t="s">
        <v>57</v>
      </c>
      <c r="D117" s="264"/>
      <c r="E117" s="264"/>
      <c r="F117" s="285" t="s">
        <v>2099</v>
      </c>
      <c r="G117" s="264"/>
      <c r="H117" s="264" t="s">
        <v>2145</v>
      </c>
      <c r="I117" s="264" t="s">
        <v>2146</v>
      </c>
      <c r="J117" s="264"/>
      <c r="K117" s="276"/>
    </row>
    <row r="118" spans="2:11" s="1" customFormat="1" ht="15" customHeight="1">
      <c r="B118" s="290"/>
      <c r="C118" s="296"/>
      <c r="D118" s="296"/>
      <c r="E118" s="296"/>
      <c r="F118" s="296"/>
      <c r="G118" s="296"/>
      <c r="H118" s="296"/>
      <c r="I118" s="296"/>
      <c r="J118" s="296"/>
      <c r="K118" s="292"/>
    </row>
    <row r="119" spans="2:11" s="1" customFormat="1" ht="18.75" customHeight="1">
      <c r="B119" s="297"/>
      <c r="C119" s="298"/>
      <c r="D119" s="298"/>
      <c r="E119" s="298"/>
      <c r="F119" s="299"/>
      <c r="G119" s="298"/>
      <c r="H119" s="298"/>
      <c r="I119" s="298"/>
      <c r="J119" s="298"/>
      <c r="K119" s="297"/>
    </row>
    <row r="120" spans="2:11" s="1" customFormat="1" ht="18.75" customHeight="1"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</row>
    <row r="121" spans="2:11" s="1" customFormat="1" ht="7.5" customHeight="1">
      <c r="B121" s="300"/>
      <c r="C121" s="301"/>
      <c r="D121" s="301"/>
      <c r="E121" s="301"/>
      <c r="F121" s="301"/>
      <c r="G121" s="301"/>
      <c r="H121" s="301"/>
      <c r="I121" s="301"/>
      <c r="J121" s="301"/>
      <c r="K121" s="302"/>
    </row>
    <row r="122" spans="2:11" s="1" customFormat="1" ht="45" customHeight="1">
      <c r="B122" s="303"/>
      <c r="C122" s="384" t="s">
        <v>2147</v>
      </c>
      <c r="D122" s="384"/>
      <c r="E122" s="384"/>
      <c r="F122" s="384"/>
      <c r="G122" s="384"/>
      <c r="H122" s="384"/>
      <c r="I122" s="384"/>
      <c r="J122" s="384"/>
      <c r="K122" s="304"/>
    </row>
    <row r="123" spans="2:11" s="1" customFormat="1" ht="17.25" customHeight="1">
      <c r="B123" s="305"/>
      <c r="C123" s="277" t="s">
        <v>2093</v>
      </c>
      <c r="D123" s="277"/>
      <c r="E123" s="277"/>
      <c r="F123" s="277" t="s">
        <v>2094</v>
      </c>
      <c r="G123" s="278"/>
      <c r="H123" s="277" t="s">
        <v>54</v>
      </c>
      <c r="I123" s="277" t="s">
        <v>57</v>
      </c>
      <c r="J123" s="277" t="s">
        <v>2095</v>
      </c>
      <c r="K123" s="306"/>
    </row>
    <row r="124" spans="2:11" s="1" customFormat="1" ht="17.25" customHeight="1">
      <c r="B124" s="305"/>
      <c r="C124" s="279" t="s">
        <v>2096</v>
      </c>
      <c r="D124" s="279"/>
      <c r="E124" s="279"/>
      <c r="F124" s="280" t="s">
        <v>2097</v>
      </c>
      <c r="G124" s="281"/>
      <c r="H124" s="279"/>
      <c r="I124" s="279"/>
      <c r="J124" s="279" t="s">
        <v>2098</v>
      </c>
      <c r="K124" s="306"/>
    </row>
    <row r="125" spans="2:11" s="1" customFormat="1" ht="5.25" customHeight="1">
      <c r="B125" s="307"/>
      <c r="C125" s="282"/>
      <c r="D125" s="282"/>
      <c r="E125" s="282"/>
      <c r="F125" s="282"/>
      <c r="G125" s="308"/>
      <c r="H125" s="282"/>
      <c r="I125" s="282"/>
      <c r="J125" s="282"/>
      <c r="K125" s="309"/>
    </row>
    <row r="126" spans="2:11" s="1" customFormat="1" ht="15" customHeight="1">
      <c r="B126" s="307"/>
      <c r="C126" s="264" t="s">
        <v>2102</v>
      </c>
      <c r="D126" s="284"/>
      <c r="E126" s="284"/>
      <c r="F126" s="285" t="s">
        <v>2099</v>
      </c>
      <c r="G126" s="264"/>
      <c r="H126" s="264" t="s">
        <v>2139</v>
      </c>
      <c r="I126" s="264" t="s">
        <v>2101</v>
      </c>
      <c r="J126" s="264">
        <v>120</v>
      </c>
      <c r="K126" s="310"/>
    </row>
    <row r="127" spans="2:11" s="1" customFormat="1" ht="15" customHeight="1">
      <c r="B127" s="307"/>
      <c r="C127" s="264" t="s">
        <v>2148</v>
      </c>
      <c r="D127" s="264"/>
      <c r="E127" s="264"/>
      <c r="F127" s="285" t="s">
        <v>2099</v>
      </c>
      <c r="G127" s="264"/>
      <c r="H127" s="264" t="s">
        <v>2149</v>
      </c>
      <c r="I127" s="264" t="s">
        <v>2101</v>
      </c>
      <c r="J127" s="264" t="s">
        <v>2150</v>
      </c>
      <c r="K127" s="310"/>
    </row>
    <row r="128" spans="2:11" s="1" customFormat="1" ht="15" customHeight="1">
      <c r="B128" s="307"/>
      <c r="C128" s="264" t="s">
        <v>2047</v>
      </c>
      <c r="D128" s="264"/>
      <c r="E128" s="264"/>
      <c r="F128" s="285" t="s">
        <v>2099</v>
      </c>
      <c r="G128" s="264"/>
      <c r="H128" s="264" t="s">
        <v>2151</v>
      </c>
      <c r="I128" s="264" t="s">
        <v>2101</v>
      </c>
      <c r="J128" s="264" t="s">
        <v>2150</v>
      </c>
      <c r="K128" s="310"/>
    </row>
    <row r="129" spans="2:11" s="1" customFormat="1" ht="15" customHeight="1">
      <c r="B129" s="307"/>
      <c r="C129" s="264" t="s">
        <v>2110</v>
      </c>
      <c r="D129" s="264"/>
      <c r="E129" s="264"/>
      <c r="F129" s="285" t="s">
        <v>2105</v>
      </c>
      <c r="G129" s="264"/>
      <c r="H129" s="264" t="s">
        <v>2111</v>
      </c>
      <c r="I129" s="264" t="s">
        <v>2101</v>
      </c>
      <c r="J129" s="264">
        <v>15</v>
      </c>
      <c r="K129" s="310"/>
    </row>
    <row r="130" spans="2:11" s="1" customFormat="1" ht="15" customHeight="1">
      <c r="B130" s="307"/>
      <c r="C130" s="288" t="s">
        <v>2112</v>
      </c>
      <c r="D130" s="288"/>
      <c r="E130" s="288"/>
      <c r="F130" s="289" t="s">
        <v>2105</v>
      </c>
      <c r="G130" s="288"/>
      <c r="H130" s="288" t="s">
        <v>2113</v>
      </c>
      <c r="I130" s="288" t="s">
        <v>2101</v>
      </c>
      <c r="J130" s="288">
        <v>15</v>
      </c>
      <c r="K130" s="310"/>
    </row>
    <row r="131" spans="2:11" s="1" customFormat="1" ht="15" customHeight="1">
      <c r="B131" s="307"/>
      <c r="C131" s="288" t="s">
        <v>2114</v>
      </c>
      <c r="D131" s="288"/>
      <c r="E131" s="288"/>
      <c r="F131" s="289" t="s">
        <v>2105</v>
      </c>
      <c r="G131" s="288"/>
      <c r="H131" s="288" t="s">
        <v>2115</v>
      </c>
      <c r="I131" s="288" t="s">
        <v>2101</v>
      </c>
      <c r="J131" s="288">
        <v>20</v>
      </c>
      <c r="K131" s="310"/>
    </row>
    <row r="132" spans="2:11" s="1" customFormat="1" ht="15" customHeight="1">
      <c r="B132" s="307"/>
      <c r="C132" s="288" t="s">
        <v>2116</v>
      </c>
      <c r="D132" s="288"/>
      <c r="E132" s="288"/>
      <c r="F132" s="289" t="s">
        <v>2105</v>
      </c>
      <c r="G132" s="288"/>
      <c r="H132" s="288" t="s">
        <v>2117</v>
      </c>
      <c r="I132" s="288" t="s">
        <v>2101</v>
      </c>
      <c r="J132" s="288">
        <v>20</v>
      </c>
      <c r="K132" s="310"/>
    </row>
    <row r="133" spans="2:11" s="1" customFormat="1" ht="15" customHeight="1">
      <c r="B133" s="307"/>
      <c r="C133" s="264" t="s">
        <v>2104</v>
      </c>
      <c r="D133" s="264"/>
      <c r="E133" s="264"/>
      <c r="F133" s="285" t="s">
        <v>2105</v>
      </c>
      <c r="G133" s="264"/>
      <c r="H133" s="264" t="s">
        <v>2139</v>
      </c>
      <c r="I133" s="264" t="s">
        <v>2101</v>
      </c>
      <c r="J133" s="264">
        <v>50</v>
      </c>
      <c r="K133" s="310"/>
    </row>
    <row r="134" spans="2:11" s="1" customFormat="1" ht="15" customHeight="1">
      <c r="B134" s="307"/>
      <c r="C134" s="264" t="s">
        <v>2118</v>
      </c>
      <c r="D134" s="264"/>
      <c r="E134" s="264"/>
      <c r="F134" s="285" t="s">
        <v>2105</v>
      </c>
      <c r="G134" s="264"/>
      <c r="H134" s="264" t="s">
        <v>2139</v>
      </c>
      <c r="I134" s="264" t="s">
        <v>2101</v>
      </c>
      <c r="J134" s="264">
        <v>50</v>
      </c>
      <c r="K134" s="310"/>
    </row>
    <row r="135" spans="2:11" s="1" customFormat="1" ht="15" customHeight="1">
      <c r="B135" s="307"/>
      <c r="C135" s="264" t="s">
        <v>2124</v>
      </c>
      <c r="D135" s="264"/>
      <c r="E135" s="264"/>
      <c r="F135" s="285" t="s">
        <v>2105</v>
      </c>
      <c r="G135" s="264"/>
      <c r="H135" s="264" t="s">
        <v>2139</v>
      </c>
      <c r="I135" s="264" t="s">
        <v>2101</v>
      </c>
      <c r="J135" s="264">
        <v>50</v>
      </c>
      <c r="K135" s="310"/>
    </row>
    <row r="136" spans="2:11" s="1" customFormat="1" ht="15" customHeight="1">
      <c r="B136" s="307"/>
      <c r="C136" s="264" t="s">
        <v>2126</v>
      </c>
      <c r="D136" s="264"/>
      <c r="E136" s="264"/>
      <c r="F136" s="285" t="s">
        <v>2105</v>
      </c>
      <c r="G136" s="264"/>
      <c r="H136" s="264" t="s">
        <v>2139</v>
      </c>
      <c r="I136" s="264" t="s">
        <v>2101</v>
      </c>
      <c r="J136" s="264">
        <v>50</v>
      </c>
      <c r="K136" s="310"/>
    </row>
    <row r="137" spans="2:11" s="1" customFormat="1" ht="15" customHeight="1">
      <c r="B137" s="307"/>
      <c r="C137" s="264" t="s">
        <v>2127</v>
      </c>
      <c r="D137" s="264"/>
      <c r="E137" s="264"/>
      <c r="F137" s="285" t="s">
        <v>2105</v>
      </c>
      <c r="G137" s="264"/>
      <c r="H137" s="264" t="s">
        <v>2152</v>
      </c>
      <c r="I137" s="264" t="s">
        <v>2101</v>
      </c>
      <c r="J137" s="264">
        <v>255</v>
      </c>
      <c r="K137" s="310"/>
    </row>
    <row r="138" spans="2:11" s="1" customFormat="1" ht="15" customHeight="1">
      <c r="B138" s="307"/>
      <c r="C138" s="264" t="s">
        <v>2129</v>
      </c>
      <c r="D138" s="264"/>
      <c r="E138" s="264"/>
      <c r="F138" s="285" t="s">
        <v>2099</v>
      </c>
      <c r="G138" s="264"/>
      <c r="H138" s="264" t="s">
        <v>2153</v>
      </c>
      <c r="I138" s="264" t="s">
        <v>2131</v>
      </c>
      <c r="J138" s="264"/>
      <c r="K138" s="310"/>
    </row>
    <row r="139" spans="2:11" s="1" customFormat="1" ht="15" customHeight="1">
      <c r="B139" s="307"/>
      <c r="C139" s="264" t="s">
        <v>2132</v>
      </c>
      <c r="D139" s="264"/>
      <c r="E139" s="264"/>
      <c r="F139" s="285" t="s">
        <v>2099</v>
      </c>
      <c r="G139" s="264"/>
      <c r="H139" s="264" t="s">
        <v>2154</v>
      </c>
      <c r="I139" s="264" t="s">
        <v>2134</v>
      </c>
      <c r="J139" s="264"/>
      <c r="K139" s="310"/>
    </row>
    <row r="140" spans="2:11" s="1" customFormat="1" ht="15" customHeight="1">
      <c r="B140" s="307"/>
      <c r="C140" s="264" t="s">
        <v>2135</v>
      </c>
      <c r="D140" s="264"/>
      <c r="E140" s="264"/>
      <c r="F140" s="285" t="s">
        <v>2099</v>
      </c>
      <c r="G140" s="264"/>
      <c r="H140" s="264" t="s">
        <v>2135</v>
      </c>
      <c r="I140" s="264" t="s">
        <v>2134</v>
      </c>
      <c r="J140" s="264"/>
      <c r="K140" s="310"/>
    </row>
    <row r="141" spans="2:11" s="1" customFormat="1" ht="15" customHeight="1">
      <c r="B141" s="307"/>
      <c r="C141" s="264" t="s">
        <v>38</v>
      </c>
      <c r="D141" s="264"/>
      <c r="E141" s="264"/>
      <c r="F141" s="285" t="s">
        <v>2099</v>
      </c>
      <c r="G141" s="264"/>
      <c r="H141" s="264" t="s">
        <v>2155</v>
      </c>
      <c r="I141" s="264" t="s">
        <v>2134</v>
      </c>
      <c r="J141" s="264"/>
      <c r="K141" s="310"/>
    </row>
    <row r="142" spans="2:11" s="1" customFormat="1" ht="15" customHeight="1">
      <c r="B142" s="307"/>
      <c r="C142" s="264" t="s">
        <v>2156</v>
      </c>
      <c r="D142" s="264"/>
      <c r="E142" s="264"/>
      <c r="F142" s="285" t="s">
        <v>2099</v>
      </c>
      <c r="G142" s="264"/>
      <c r="H142" s="264" t="s">
        <v>2157</v>
      </c>
      <c r="I142" s="264" t="s">
        <v>2134</v>
      </c>
      <c r="J142" s="264"/>
      <c r="K142" s="310"/>
    </row>
    <row r="143" spans="2:11" s="1" customFormat="1" ht="15" customHeight="1">
      <c r="B143" s="311"/>
      <c r="C143" s="312"/>
      <c r="D143" s="312"/>
      <c r="E143" s="312"/>
      <c r="F143" s="312"/>
      <c r="G143" s="312"/>
      <c r="H143" s="312"/>
      <c r="I143" s="312"/>
      <c r="J143" s="312"/>
      <c r="K143" s="313"/>
    </row>
    <row r="144" spans="2:11" s="1" customFormat="1" ht="18.75" customHeight="1">
      <c r="B144" s="298"/>
      <c r="C144" s="298"/>
      <c r="D144" s="298"/>
      <c r="E144" s="298"/>
      <c r="F144" s="299"/>
      <c r="G144" s="298"/>
      <c r="H144" s="298"/>
      <c r="I144" s="298"/>
      <c r="J144" s="298"/>
      <c r="K144" s="298"/>
    </row>
    <row r="145" spans="2:11" s="1" customFormat="1" ht="18.75" customHeight="1"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</row>
    <row r="146" spans="2:11" s="1" customFormat="1" ht="7.5" customHeight="1">
      <c r="B146" s="272"/>
      <c r="C146" s="273"/>
      <c r="D146" s="273"/>
      <c r="E146" s="273"/>
      <c r="F146" s="273"/>
      <c r="G146" s="273"/>
      <c r="H146" s="273"/>
      <c r="I146" s="273"/>
      <c r="J146" s="273"/>
      <c r="K146" s="274"/>
    </row>
    <row r="147" spans="2:11" s="1" customFormat="1" ht="45" customHeight="1">
      <c r="B147" s="275"/>
      <c r="C147" s="383" t="s">
        <v>2158</v>
      </c>
      <c r="D147" s="383"/>
      <c r="E147" s="383"/>
      <c r="F147" s="383"/>
      <c r="G147" s="383"/>
      <c r="H147" s="383"/>
      <c r="I147" s="383"/>
      <c r="J147" s="383"/>
      <c r="K147" s="276"/>
    </row>
    <row r="148" spans="2:11" s="1" customFormat="1" ht="17.25" customHeight="1">
      <c r="B148" s="275"/>
      <c r="C148" s="277" t="s">
        <v>2093</v>
      </c>
      <c r="D148" s="277"/>
      <c r="E148" s="277"/>
      <c r="F148" s="277" t="s">
        <v>2094</v>
      </c>
      <c r="G148" s="278"/>
      <c r="H148" s="277" t="s">
        <v>54</v>
      </c>
      <c r="I148" s="277" t="s">
        <v>57</v>
      </c>
      <c r="J148" s="277" t="s">
        <v>2095</v>
      </c>
      <c r="K148" s="276"/>
    </row>
    <row r="149" spans="2:11" s="1" customFormat="1" ht="17.25" customHeight="1">
      <c r="B149" s="275"/>
      <c r="C149" s="279" t="s">
        <v>2096</v>
      </c>
      <c r="D149" s="279"/>
      <c r="E149" s="279"/>
      <c r="F149" s="280" t="s">
        <v>2097</v>
      </c>
      <c r="G149" s="281"/>
      <c r="H149" s="279"/>
      <c r="I149" s="279"/>
      <c r="J149" s="279" t="s">
        <v>2098</v>
      </c>
      <c r="K149" s="276"/>
    </row>
    <row r="150" spans="2:11" s="1" customFormat="1" ht="5.25" customHeight="1">
      <c r="B150" s="287"/>
      <c r="C150" s="282"/>
      <c r="D150" s="282"/>
      <c r="E150" s="282"/>
      <c r="F150" s="282"/>
      <c r="G150" s="283"/>
      <c r="H150" s="282"/>
      <c r="I150" s="282"/>
      <c r="J150" s="282"/>
      <c r="K150" s="310"/>
    </row>
    <row r="151" spans="2:11" s="1" customFormat="1" ht="15" customHeight="1">
      <c r="B151" s="287"/>
      <c r="C151" s="314" t="s">
        <v>2102</v>
      </c>
      <c r="D151" s="264"/>
      <c r="E151" s="264"/>
      <c r="F151" s="315" t="s">
        <v>2099</v>
      </c>
      <c r="G151" s="264"/>
      <c r="H151" s="314" t="s">
        <v>2139</v>
      </c>
      <c r="I151" s="314" t="s">
        <v>2101</v>
      </c>
      <c r="J151" s="314">
        <v>120</v>
      </c>
      <c r="K151" s="310"/>
    </row>
    <row r="152" spans="2:11" s="1" customFormat="1" ht="15" customHeight="1">
      <c r="B152" s="287"/>
      <c r="C152" s="314" t="s">
        <v>2148</v>
      </c>
      <c r="D152" s="264"/>
      <c r="E152" s="264"/>
      <c r="F152" s="315" t="s">
        <v>2099</v>
      </c>
      <c r="G152" s="264"/>
      <c r="H152" s="314" t="s">
        <v>2159</v>
      </c>
      <c r="I152" s="314" t="s">
        <v>2101</v>
      </c>
      <c r="J152" s="314" t="s">
        <v>2150</v>
      </c>
      <c r="K152" s="310"/>
    </row>
    <row r="153" spans="2:11" s="1" customFormat="1" ht="15" customHeight="1">
      <c r="B153" s="287"/>
      <c r="C153" s="314" t="s">
        <v>2047</v>
      </c>
      <c r="D153" s="264"/>
      <c r="E153" s="264"/>
      <c r="F153" s="315" t="s">
        <v>2099</v>
      </c>
      <c r="G153" s="264"/>
      <c r="H153" s="314" t="s">
        <v>2160</v>
      </c>
      <c r="I153" s="314" t="s">
        <v>2101</v>
      </c>
      <c r="J153" s="314" t="s">
        <v>2150</v>
      </c>
      <c r="K153" s="310"/>
    </row>
    <row r="154" spans="2:11" s="1" customFormat="1" ht="15" customHeight="1">
      <c r="B154" s="287"/>
      <c r="C154" s="314" t="s">
        <v>2104</v>
      </c>
      <c r="D154" s="264"/>
      <c r="E154" s="264"/>
      <c r="F154" s="315" t="s">
        <v>2105</v>
      </c>
      <c r="G154" s="264"/>
      <c r="H154" s="314" t="s">
        <v>2139</v>
      </c>
      <c r="I154" s="314" t="s">
        <v>2101</v>
      </c>
      <c r="J154" s="314">
        <v>50</v>
      </c>
      <c r="K154" s="310"/>
    </row>
    <row r="155" spans="2:11" s="1" customFormat="1" ht="15" customHeight="1">
      <c r="B155" s="287"/>
      <c r="C155" s="314" t="s">
        <v>2107</v>
      </c>
      <c r="D155" s="264"/>
      <c r="E155" s="264"/>
      <c r="F155" s="315" t="s">
        <v>2099</v>
      </c>
      <c r="G155" s="264"/>
      <c r="H155" s="314" t="s">
        <v>2139</v>
      </c>
      <c r="I155" s="314" t="s">
        <v>2109</v>
      </c>
      <c r="J155" s="314"/>
      <c r="K155" s="310"/>
    </row>
    <row r="156" spans="2:11" s="1" customFormat="1" ht="15" customHeight="1">
      <c r="B156" s="287"/>
      <c r="C156" s="314" t="s">
        <v>2118</v>
      </c>
      <c r="D156" s="264"/>
      <c r="E156" s="264"/>
      <c r="F156" s="315" t="s">
        <v>2105</v>
      </c>
      <c r="G156" s="264"/>
      <c r="H156" s="314" t="s">
        <v>2139</v>
      </c>
      <c r="I156" s="314" t="s">
        <v>2101</v>
      </c>
      <c r="J156" s="314">
        <v>50</v>
      </c>
      <c r="K156" s="310"/>
    </row>
    <row r="157" spans="2:11" s="1" customFormat="1" ht="15" customHeight="1">
      <c r="B157" s="287"/>
      <c r="C157" s="314" t="s">
        <v>2126</v>
      </c>
      <c r="D157" s="264"/>
      <c r="E157" s="264"/>
      <c r="F157" s="315" t="s">
        <v>2105</v>
      </c>
      <c r="G157" s="264"/>
      <c r="H157" s="314" t="s">
        <v>2139</v>
      </c>
      <c r="I157" s="314" t="s">
        <v>2101</v>
      </c>
      <c r="J157" s="314">
        <v>50</v>
      </c>
      <c r="K157" s="310"/>
    </row>
    <row r="158" spans="2:11" s="1" customFormat="1" ht="15" customHeight="1">
      <c r="B158" s="287"/>
      <c r="C158" s="314" t="s">
        <v>2124</v>
      </c>
      <c r="D158" s="264"/>
      <c r="E158" s="264"/>
      <c r="F158" s="315" t="s">
        <v>2105</v>
      </c>
      <c r="G158" s="264"/>
      <c r="H158" s="314" t="s">
        <v>2139</v>
      </c>
      <c r="I158" s="314" t="s">
        <v>2101</v>
      </c>
      <c r="J158" s="314">
        <v>50</v>
      </c>
      <c r="K158" s="310"/>
    </row>
    <row r="159" spans="2:11" s="1" customFormat="1" ht="15" customHeight="1">
      <c r="B159" s="287"/>
      <c r="C159" s="314" t="s">
        <v>96</v>
      </c>
      <c r="D159" s="264"/>
      <c r="E159" s="264"/>
      <c r="F159" s="315" t="s">
        <v>2099</v>
      </c>
      <c r="G159" s="264"/>
      <c r="H159" s="314" t="s">
        <v>2161</v>
      </c>
      <c r="I159" s="314" t="s">
        <v>2101</v>
      </c>
      <c r="J159" s="314" t="s">
        <v>2162</v>
      </c>
      <c r="K159" s="310"/>
    </row>
    <row r="160" spans="2:11" s="1" customFormat="1" ht="15" customHeight="1">
      <c r="B160" s="287"/>
      <c r="C160" s="314" t="s">
        <v>2163</v>
      </c>
      <c r="D160" s="264"/>
      <c r="E160" s="264"/>
      <c r="F160" s="315" t="s">
        <v>2099</v>
      </c>
      <c r="G160" s="264"/>
      <c r="H160" s="314" t="s">
        <v>2164</v>
      </c>
      <c r="I160" s="314" t="s">
        <v>2134</v>
      </c>
      <c r="J160" s="314"/>
      <c r="K160" s="310"/>
    </row>
    <row r="161" spans="2:11" s="1" customFormat="1" ht="15" customHeight="1">
      <c r="B161" s="316"/>
      <c r="C161" s="296"/>
      <c r="D161" s="296"/>
      <c r="E161" s="296"/>
      <c r="F161" s="296"/>
      <c r="G161" s="296"/>
      <c r="H161" s="296"/>
      <c r="I161" s="296"/>
      <c r="J161" s="296"/>
      <c r="K161" s="317"/>
    </row>
    <row r="162" spans="2:11" s="1" customFormat="1" ht="18.75" customHeight="1">
      <c r="B162" s="298"/>
      <c r="C162" s="308"/>
      <c r="D162" s="308"/>
      <c r="E162" s="308"/>
      <c r="F162" s="318"/>
      <c r="G162" s="308"/>
      <c r="H162" s="308"/>
      <c r="I162" s="308"/>
      <c r="J162" s="308"/>
      <c r="K162" s="298"/>
    </row>
    <row r="163" spans="2:11" s="1" customFormat="1" ht="18.75" customHeight="1"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</row>
    <row r="164" spans="2:11" s="1" customFormat="1" ht="7.5" customHeight="1">
      <c r="B164" s="253"/>
      <c r="C164" s="254"/>
      <c r="D164" s="254"/>
      <c r="E164" s="254"/>
      <c r="F164" s="254"/>
      <c r="G164" s="254"/>
      <c r="H164" s="254"/>
      <c r="I164" s="254"/>
      <c r="J164" s="254"/>
      <c r="K164" s="255"/>
    </row>
    <row r="165" spans="2:11" s="1" customFormat="1" ht="45" customHeight="1">
      <c r="B165" s="256"/>
      <c r="C165" s="384" t="s">
        <v>2165</v>
      </c>
      <c r="D165" s="384"/>
      <c r="E165" s="384"/>
      <c r="F165" s="384"/>
      <c r="G165" s="384"/>
      <c r="H165" s="384"/>
      <c r="I165" s="384"/>
      <c r="J165" s="384"/>
      <c r="K165" s="257"/>
    </row>
    <row r="166" spans="2:11" s="1" customFormat="1" ht="17.25" customHeight="1">
      <c r="B166" s="256"/>
      <c r="C166" s="277" t="s">
        <v>2093</v>
      </c>
      <c r="D166" s="277"/>
      <c r="E166" s="277"/>
      <c r="F166" s="277" t="s">
        <v>2094</v>
      </c>
      <c r="G166" s="319"/>
      <c r="H166" s="320" t="s">
        <v>54</v>
      </c>
      <c r="I166" s="320" t="s">
        <v>57</v>
      </c>
      <c r="J166" s="277" t="s">
        <v>2095</v>
      </c>
      <c r="K166" s="257"/>
    </row>
    <row r="167" spans="2:11" s="1" customFormat="1" ht="17.25" customHeight="1">
      <c r="B167" s="258"/>
      <c r="C167" s="279" t="s">
        <v>2096</v>
      </c>
      <c r="D167" s="279"/>
      <c r="E167" s="279"/>
      <c r="F167" s="280" t="s">
        <v>2097</v>
      </c>
      <c r="G167" s="321"/>
      <c r="H167" s="322"/>
      <c r="I167" s="322"/>
      <c r="J167" s="279" t="s">
        <v>2098</v>
      </c>
      <c r="K167" s="259"/>
    </row>
    <row r="168" spans="2:11" s="1" customFormat="1" ht="5.25" customHeight="1">
      <c r="B168" s="287"/>
      <c r="C168" s="282"/>
      <c r="D168" s="282"/>
      <c r="E168" s="282"/>
      <c r="F168" s="282"/>
      <c r="G168" s="283"/>
      <c r="H168" s="282"/>
      <c r="I168" s="282"/>
      <c r="J168" s="282"/>
      <c r="K168" s="310"/>
    </row>
    <row r="169" spans="2:11" s="1" customFormat="1" ht="15" customHeight="1">
      <c r="B169" s="287"/>
      <c r="C169" s="264" t="s">
        <v>2102</v>
      </c>
      <c r="D169" s="264"/>
      <c r="E169" s="264"/>
      <c r="F169" s="285" t="s">
        <v>2099</v>
      </c>
      <c r="G169" s="264"/>
      <c r="H169" s="264" t="s">
        <v>2139</v>
      </c>
      <c r="I169" s="264" t="s">
        <v>2101</v>
      </c>
      <c r="J169" s="264">
        <v>120</v>
      </c>
      <c r="K169" s="310"/>
    </row>
    <row r="170" spans="2:11" s="1" customFormat="1" ht="15" customHeight="1">
      <c r="B170" s="287"/>
      <c r="C170" s="264" t="s">
        <v>2148</v>
      </c>
      <c r="D170" s="264"/>
      <c r="E170" s="264"/>
      <c r="F170" s="285" t="s">
        <v>2099</v>
      </c>
      <c r="G170" s="264"/>
      <c r="H170" s="264" t="s">
        <v>2149</v>
      </c>
      <c r="I170" s="264" t="s">
        <v>2101</v>
      </c>
      <c r="J170" s="264" t="s">
        <v>2150</v>
      </c>
      <c r="K170" s="310"/>
    </row>
    <row r="171" spans="2:11" s="1" customFormat="1" ht="15" customHeight="1">
      <c r="B171" s="287"/>
      <c r="C171" s="264" t="s">
        <v>2047</v>
      </c>
      <c r="D171" s="264"/>
      <c r="E171" s="264"/>
      <c r="F171" s="285" t="s">
        <v>2099</v>
      </c>
      <c r="G171" s="264"/>
      <c r="H171" s="264" t="s">
        <v>2166</v>
      </c>
      <c r="I171" s="264" t="s">
        <v>2101</v>
      </c>
      <c r="J171" s="264" t="s">
        <v>2150</v>
      </c>
      <c r="K171" s="310"/>
    </row>
    <row r="172" spans="2:11" s="1" customFormat="1" ht="15" customHeight="1">
      <c r="B172" s="287"/>
      <c r="C172" s="264" t="s">
        <v>2104</v>
      </c>
      <c r="D172" s="264"/>
      <c r="E172" s="264"/>
      <c r="F172" s="285" t="s">
        <v>2105</v>
      </c>
      <c r="G172" s="264"/>
      <c r="H172" s="264" t="s">
        <v>2166</v>
      </c>
      <c r="I172" s="264" t="s">
        <v>2101</v>
      </c>
      <c r="J172" s="264">
        <v>50</v>
      </c>
      <c r="K172" s="310"/>
    </row>
    <row r="173" spans="2:11" s="1" customFormat="1" ht="15" customHeight="1">
      <c r="B173" s="287"/>
      <c r="C173" s="264" t="s">
        <v>2107</v>
      </c>
      <c r="D173" s="264"/>
      <c r="E173" s="264"/>
      <c r="F173" s="285" t="s">
        <v>2099</v>
      </c>
      <c r="G173" s="264"/>
      <c r="H173" s="264" t="s">
        <v>2166</v>
      </c>
      <c r="I173" s="264" t="s">
        <v>2109</v>
      </c>
      <c r="J173" s="264"/>
      <c r="K173" s="310"/>
    </row>
    <row r="174" spans="2:11" s="1" customFormat="1" ht="15" customHeight="1">
      <c r="B174" s="287"/>
      <c r="C174" s="264" t="s">
        <v>2118</v>
      </c>
      <c r="D174" s="264"/>
      <c r="E174" s="264"/>
      <c r="F174" s="285" t="s">
        <v>2105</v>
      </c>
      <c r="G174" s="264"/>
      <c r="H174" s="264" t="s">
        <v>2166</v>
      </c>
      <c r="I174" s="264" t="s">
        <v>2101</v>
      </c>
      <c r="J174" s="264">
        <v>50</v>
      </c>
      <c r="K174" s="310"/>
    </row>
    <row r="175" spans="2:11" s="1" customFormat="1" ht="15" customHeight="1">
      <c r="B175" s="287"/>
      <c r="C175" s="264" t="s">
        <v>2126</v>
      </c>
      <c r="D175" s="264"/>
      <c r="E175" s="264"/>
      <c r="F175" s="285" t="s">
        <v>2105</v>
      </c>
      <c r="G175" s="264"/>
      <c r="H175" s="264" t="s">
        <v>2166</v>
      </c>
      <c r="I175" s="264" t="s">
        <v>2101</v>
      </c>
      <c r="J175" s="264">
        <v>50</v>
      </c>
      <c r="K175" s="310"/>
    </row>
    <row r="176" spans="2:11" s="1" customFormat="1" ht="15" customHeight="1">
      <c r="B176" s="287"/>
      <c r="C176" s="264" t="s">
        <v>2124</v>
      </c>
      <c r="D176" s="264"/>
      <c r="E176" s="264"/>
      <c r="F176" s="285" t="s">
        <v>2105</v>
      </c>
      <c r="G176" s="264"/>
      <c r="H176" s="264" t="s">
        <v>2166</v>
      </c>
      <c r="I176" s="264" t="s">
        <v>2101</v>
      </c>
      <c r="J176" s="264">
        <v>50</v>
      </c>
      <c r="K176" s="310"/>
    </row>
    <row r="177" spans="2:11" s="1" customFormat="1" ht="15" customHeight="1">
      <c r="B177" s="287"/>
      <c r="C177" s="264" t="s">
        <v>118</v>
      </c>
      <c r="D177" s="264"/>
      <c r="E177" s="264"/>
      <c r="F177" s="285" t="s">
        <v>2099</v>
      </c>
      <c r="G177" s="264"/>
      <c r="H177" s="264" t="s">
        <v>2167</v>
      </c>
      <c r="I177" s="264" t="s">
        <v>2168</v>
      </c>
      <c r="J177" s="264"/>
      <c r="K177" s="310"/>
    </row>
    <row r="178" spans="2:11" s="1" customFormat="1" ht="15" customHeight="1">
      <c r="B178" s="287"/>
      <c r="C178" s="264" t="s">
        <v>57</v>
      </c>
      <c r="D178" s="264"/>
      <c r="E178" s="264"/>
      <c r="F178" s="285" t="s">
        <v>2099</v>
      </c>
      <c r="G178" s="264"/>
      <c r="H178" s="264" t="s">
        <v>2169</v>
      </c>
      <c r="I178" s="264" t="s">
        <v>2170</v>
      </c>
      <c r="J178" s="264">
        <v>1</v>
      </c>
      <c r="K178" s="310"/>
    </row>
    <row r="179" spans="2:11" s="1" customFormat="1" ht="15" customHeight="1">
      <c r="B179" s="287"/>
      <c r="C179" s="264" t="s">
        <v>53</v>
      </c>
      <c r="D179" s="264"/>
      <c r="E179" s="264"/>
      <c r="F179" s="285" t="s">
        <v>2099</v>
      </c>
      <c r="G179" s="264"/>
      <c r="H179" s="264" t="s">
        <v>2171</v>
      </c>
      <c r="I179" s="264" t="s">
        <v>2101</v>
      </c>
      <c r="J179" s="264">
        <v>20</v>
      </c>
      <c r="K179" s="310"/>
    </row>
    <row r="180" spans="2:11" s="1" customFormat="1" ht="15" customHeight="1">
      <c r="B180" s="287"/>
      <c r="C180" s="264" t="s">
        <v>54</v>
      </c>
      <c r="D180" s="264"/>
      <c r="E180" s="264"/>
      <c r="F180" s="285" t="s">
        <v>2099</v>
      </c>
      <c r="G180" s="264"/>
      <c r="H180" s="264" t="s">
        <v>2172</v>
      </c>
      <c r="I180" s="264" t="s">
        <v>2101</v>
      </c>
      <c r="J180" s="264">
        <v>255</v>
      </c>
      <c r="K180" s="310"/>
    </row>
    <row r="181" spans="2:11" s="1" customFormat="1" ht="15" customHeight="1">
      <c r="B181" s="287"/>
      <c r="C181" s="264" t="s">
        <v>119</v>
      </c>
      <c r="D181" s="264"/>
      <c r="E181" s="264"/>
      <c r="F181" s="285" t="s">
        <v>2099</v>
      </c>
      <c r="G181" s="264"/>
      <c r="H181" s="264" t="s">
        <v>2063</v>
      </c>
      <c r="I181" s="264" t="s">
        <v>2101</v>
      </c>
      <c r="J181" s="264">
        <v>10</v>
      </c>
      <c r="K181" s="310"/>
    </row>
    <row r="182" spans="2:11" s="1" customFormat="1" ht="15" customHeight="1">
      <c r="B182" s="287"/>
      <c r="C182" s="264" t="s">
        <v>120</v>
      </c>
      <c r="D182" s="264"/>
      <c r="E182" s="264"/>
      <c r="F182" s="285" t="s">
        <v>2099</v>
      </c>
      <c r="G182" s="264"/>
      <c r="H182" s="264" t="s">
        <v>2173</v>
      </c>
      <c r="I182" s="264" t="s">
        <v>2134</v>
      </c>
      <c r="J182" s="264"/>
      <c r="K182" s="310"/>
    </row>
    <row r="183" spans="2:11" s="1" customFormat="1" ht="15" customHeight="1">
      <c r="B183" s="287"/>
      <c r="C183" s="264" t="s">
        <v>2174</v>
      </c>
      <c r="D183" s="264"/>
      <c r="E183" s="264"/>
      <c r="F183" s="285" t="s">
        <v>2099</v>
      </c>
      <c r="G183" s="264"/>
      <c r="H183" s="264" t="s">
        <v>2175</v>
      </c>
      <c r="I183" s="264" t="s">
        <v>2134</v>
      </c>
      <c r="J183" s="264"/>
      <c r="K183" s="310"/>
    </row>
    <row r="184" spans="2:11" s="1" customFormat="1" ht="15" customHeight="1">
      <c r="B184" s="287"/>
      <c r="C184" s="264" t="s">
        <v>2163</v>
      </c>
      <c r="D184" s="264"/>
      <c r="E184" s="264"/>
      <c r="F184" s="285" t="s">
        <v>2099</v>
      </c>
      <c r="G184" s="264"/>
      <c r="H184" s="264" t="s">
        <v>2176</v>
      </c>
      <c r="I184" s="264" t="s">
        <v>2134</v>
      </c>
      <c r="J184" s="264"/>
      <c r="K184" s="310"/>
    </row>
    <row r="185" spans="2:11" s="1" customFormat="1" ht="15" customHeight="1">
      <c r="B185" s="287"/>
      <c r="C185" s="264" t="s">
        <v>122</v>
      </c>
      <c r="D185" s="264"/>
      <c r="E185" s="264"/>
      <c r="F185" s="285" t="s">
        <v>2105</v>
      </c>
      <c r="G185" s="264"/>
      <c r="H185" s="264" t="s">
        <v>2177</v>
      </c>
      <c r="I185" s="264" t="s">
        <v>2101</v>
      </c>
      <c r="J185" s="264">
        <v>50</v>
      </c>
      <c r="K185" s="310"/>
    </row>
    <row r="186" spans="2:11" s="1" customFormat="1" ht="15" customHeight="1">
      <c r="B186" s="287"/>
      <c r="C186" s="264" t="s">
        <v>2178</v>
      </c>
      <c r="D186" s="264"/>
      <c r="E186" s="264"/>
      <c r="F186" s="285" t="s">
        <v>2105</v>
      </c>
      <c r="G186" s="264"/>
      <c r="H186" s="264" t="s">
        <v>2179</v>
      </c>
      <c r="I186" s="264" t="s">
        <v>2180</v>
      </c>
      <c r="J186" s="264"/>
      <c r="K186" s="310"/>
    </row>
    <row r="187" spans="2:11" s="1" customFormat="1" ht="15" customHeight="1">
      <c r="B187" s="287"/>
      <c r="C187" s="264" t="s">
        <v>2181</v>
      </c>
      <c r="D187" s="264"/>
      <c r="E187" s="264"/>
      <c r="F187" s="285" t="s">
        <v>2105</v>
      </c>
      <c r="G187" s="264"/>
      <c r="H187" s="264" t="s">
        <v>2182</v>
      </c>
      <c r="I187" s="264" t="s">
        <v>2180</v>
      </c>
      <c r="J187" s="264"/>
      <c r="K187" s="310"/>
    </row>
    <row r="188" spans="2:11" s="1" customFormat="1" ht="15" customHeight="1">
      <c r="B188" s="287"/>
      <c r="C188" s="264" t="s">
        <v>2183</v>
      </c>
      <c r="D188" s="264"/>
      <c r="E188" s="264"/>
      <c r="F188" s="285" t="s">
        <v>2105</v>
      </c>
      <c r="G188" s="264"/>
      <c r="H188" s="264" t="s">
        <v>2184</v>
      </c>
      <c r="I188" s="264" t="s">
        <v>2180</v>
      </c>
      <c r="J188" s="264"/>
      <c r="K188" s="310"/>
    </row>
    <row r="189" spans="2:11" s="1" customFormat="1" ht="15" customHeight="1">
      <c r="B189" s="287"/>
      <c r="C189" s="323" t="s">
        <v>2185</v>
      </c>
      <c r="D189" s="264"/>
      <c r="E189" s="264"/>
      <c r="F189" s="285" t="s">
        <v>2105</v>
      </c>
      <c r="G189" s="264"/>
      <c r="H189" s="264" t="s">
        <v>2186</v>
      </c>
      <c r="I189" s="264" t="s">
        <v>2187</v>
      </c>
      <c r="J189" s="324" t="s">
        <v>2188</v>
      </c>
      <c r="K189" s="310"/>
    </row>
    <row r="190" spans="2:11" s="1" customFormat="1" ht="15" customHeight="1">
      <c r="B190" s="287"/>
      <c r="C190" s="323" t="s">
        <v>42</v>
      </c>
      <c r="D190" s="264"/>
      <c r="E190" s="264"/>
      <c r="F190" s="285" t="s">
        <v>2099</v>
      </c>
      <c r="G190" s="264"/>
      <c r="H190" s="261" t="s">
        <v>2189</v>
      </c>
      <c r="I190" s="264" t="s">
        <v>2190</v>
      </c>
      <c r="J190" s="264"/>
      <c r="K190" s="310"/>
    </row>
    <row r="191" spans="2:11" s="1" customFormat="1" ht="15" customHeight="1">
      <c r="B191" s="287"/>
      <c r="C191" s="323" t="s">
        <v>2191</v>
      </c>
      <c r="D191" s="264"/>
      <c r="E191" s="264"/>
      <c r="F191" s="285" t="s">
        <v>2099</v>
      </c>
      <c r="G191" s="264"/>
      <c r="H191" s="264" t="s">
        <v>2192</v>
      </c>
      <c r="I191" s="264" t="s">
        <v>2134</v>
      </c>
      <c r="J191" s="264"/>
      <c r="K191" s="310"/>
    </row>
    <row r="192" spans="2:11" s="1" customFormat="1" ht="15" customHeight="1">
      <c r="B192" s="287"/>
      <c r="C192" s="323" t="s">
        <v>2193</v>
      </c>
      <c r="D192" s="264"/>
      <c r="E192" s="264"/>
      <c r="F192" s="285" t="s">
        <v>2099</v>
      </c>
      <c r="G192" s="264"/>
      <c r="H192" s="264" t="s">
        <v>2194</v>
      </c>
      <c r="I192" s="264" t="s">
        <v>2134</v>
      </c>
      <c r="J192" s="264"/>
      <c r="K192" s="310"/>
    </row>
    <row r="193" spans="2:11" s="1" customFormat="1" ht="15" customHeight="1">
      <c r="B193" s="287"/>
      <c r="C193" s="323" t="s">
        <v>2195</v>
      </c>
      <c r="D193" s="264"/>
      <c r="E193" s="264"/>
      <c r="F193" s="285" t="s">
        <v>2105</v>
      </c>
      <c r="G193" s="264"/>
      <c r="H193" s="264" t="s">
        <v>2196</v>
      </c>
      <c r="I193" s="264" t="s">
        <v>2134</v>
      </c>
      <c r="J193" s="264"/>
      <c r="K193" s="310"/>
    </row>
    <row r="194" spans="2:11" s="1" customFormat="1" ht="15" customHeight="1">
      <c r="B194" s="316"/>
      <c r="C194" s="325"/>
      <c r="D194" s="296"/>
      <c r="E194" s="296"/>
      <c r="F194" s="296"/>
      <c r="G194" s="296"/>
      <c r="H194" s="296"/>
      <c r="I194" s="296"/>
      <c r="J194" s="296"/>
      <c r="K194" s="317"/>
    </row>
    <row r="195" spans="2:11" s="1" customFormat="1" ht="18.75" customHeight="1">
      <c r="B195" s="298"/>
      <c r="C195" s="308"/>
      <c r="D195" s="308"/>
      <c r="E195" s="308"/>
      <c r="F195" s="318"/>
      <c r="G195" s="308"/>
      <c r="H195" s="308"/>
      <c r="I195" s="308"/>
      <c r="J195" s="308"/>
      <c r="K195" s="298"/>
    </row>
    <row r="196" spans="2:11" s="1" customFormat="1" ht="18.75" customHeight="1">
      <c r="B196" s="298"/>
      <c r="C196" s="308"/>
      <c r="D196" s="308"/>
      <c r="E196" s="308"/>
      <c r="F196" s="318"/>
      <c r="G196" s="308"/>
      <c r="H196" s="308"/>
      <c r="I196" s="308"/>
      <c r="J196" s="308"/>
      <c r="K196" s="298"/>
    </row>
    <row r="197" spans="2:11" s="1" customFormat="1" ht="18.75" customHeight="1">
      <c r="B197" s="271"/>
      <c r="C197" s="271"/>
      <c r="D197" s="271"/>
      <c r="E197" s="271"/>
      <c r="F197" s="271"/>
      <c r="G197" s="271"/>
      <c r="H197" s="271"/>
      <c r="I197" s="271"/>
      <c r="J197" s="271"/>
      <c r="K197" s="271"/>
    </row>
    <row r="198" spans="2:11" s="1" customFormat="1" ht="13.5">
      <c r="B198" s="253"/>
      <c r="C198" s="254"/>
      <c r="D198" s="254"/>
      <c r="E198" s="254"/>
      <c r="F198" s="254"/>
      <c r="G198" s="254"/>
      <c r="H198" s="254"/>
      <c r="I198" s="254"/>
      <c r="J198" s="254"/>
      <c r="K198" s="255"/>
    </row>
    <row r="199" spans="2:11" s="1" customFormat="1" ht="21">
      <c r="B199" s="256"/>
      <c r="C199" s="384" t="s">
        <v>2197</v>
      </c>
      <c r="D199" s="384"/>
      <c r="E199" s="384"/>
      <c r="F199" s="384"/>
      <c r="G199" s="384"/>
      <c r="H199" s="384"/>
      <c r="I199" s="384"/>
      <c r="J199" s="384"/>
      <c r="K199" s="257"/>
    </row>
    <row r="200" spans="2:11" s="1" customFormat="1" ht="25.5" customHeight="1">
      <c r="B200" s="256"/>
      <c r="C200" s="326" t="s">
        <v>2198</v>
      </c>
      <c r="D200" s="326"/>
      <c r="E200" s="326"/>
      <c r="F200" s="326" t="s">
        <v>2199</v>
      </c>
      <c r="G200" s="327"/>
      <c r="H200" s="385" t="s">
        <v>2200</v>
      </c>
      <c r="I200" s="385"/>
      <c r="J200" s="385"/>
      <c r="K200" s="257"/>
    </row>
    <row r="201" spans="2:11" s="1" customFormat="1" ht="5.25" customHeight="1">
      <c r="B201" s="287"/>
      <c r="C201" s="282"/>
      <c r="D201" s="282"/>
      <c r="E201" s="282"/>
      <c r="F201" s="282"/>
      <c r="G201" s="308"/>
      <c r="H201" s="282"/>
      <c r="I201" s="282"/>
      <c r="J201" s="282"/>
      <c r="K201" s="310"/>
    </row>
    <row r="202" spans="2:11" s="1" customFormat="1" ht="15" customHeight="1">
      <c r="B202" s="287"/>
      <c r="C202" s="264" t="s">
        <v>2190</v>
      </c>
      <c r="D202" s="264"/>
      <c r="E202" s="264"/>
      <c r="F202" s="285" t="s">
        <v>43</v>
      </c>
      <c r="G202" s="264"/>
      <c r="H202" s="386" t="s">
        <v>2201</v>
      </c>
      <c r="I202" s="386"/>
      <c r="J202" s="386"/>
      <c r="K202" s="310"/>
    </row>
    <row r="203" spans="2:11" s="1" customFormat="1" ht="15" customHeight="1">
      <c r="B203" s="287"/>
      <c r="C203" s="264"/>
      <c r="D203" s="264"/>
      <c r="E203" s="264"/>
      <c r="F203" s="285" t="s">
        <v>44</v>
      </c>
      <c r="G203" s="264"/>
      <c r="H203" s="386" t="s">
        <v>2202</v>
      </c>
      <c r="I203" s="386"/>
      <c r="J203" s="386"/>
      <c r="K203" s="310"/>
    </row>
    <row r="204" spans="2:11" s="1" customFormat="1" ht="15" customHeight="1">
      <c r="B204" s="287"/>
      <c r="C204" s="264"/>
      <c r="D204" s="264"/>
      <c r="E204" s="264"/>
      <c r="F204" s="285" t="s">
        <v>47</v>
      </c>
      <c r="G204" s="264"/>
      <c r="H204" s="386" t="s">
        <v>2203</v>
      </c>
      <c r="I204" s="386"/>
      <c r="J204" s="386"/>
      <c r="K204" s="310"/>
    </row>
    <row r="205" spans="2:11" s="1" customFormat="1" ht="15" customHeight="1">
      <c r="B205" s="287"/>
      <c r="C205" s="264"/>
      <c r="D205" s="264"/>
      <c r="E205" s="264"/>
      <c r="F205" s="285" t="s">
        <v>45</v>
      </c>
      <c r="G205" s="264"/>
      <c r="H205" s="386" t="s">
        <v>2204</v>
      </c>
      <c r="I205" s="386"/>
      <c r="J205" s="386"/>
      <c r="K205" s="310"/>
    </row>
    <row r="206" spans="2:11" s="1" customFormat="1" ht="15" customHeight="1">
      <c r="B206" s="287"/>
      <c r="C206" s="264"/>
      <c r="D206" s="264"/>
      <c r="E206" s="264"/>
      <c r="F206" s="285" t="s">
        <v>46</v>
      </c>
      <c r="G206" s="264"/>
      <c r="H206" s="386" t="s">
        <v>2205</v>
      </c>
      <c r="I206" s="386"/>
      <c r="J206" s="386"/>
      <c r="K206" s="310"/>
    </row>
    <row r="207" spans="2:11" s="1" customFormat="1" ht="15" customHeight="1">
      <c r="B207" s="287"/>
      <c r="C207" s="264"/>
      <c r="D207" s="264"/>
      <c r="E207" s="264"/>
      <c r="F207" s="285"/>
      <c r="G207" s="264"/>
      <c r="H207" s="264"/>
      <c r="I207" s="264"/>
      <c r="J207" s="264"/>
      <c r="K207" s="310"/>
    </row>
    <row r="208" spans="2:11" s="1" customFormat="1" ht="15" customHeight="1">
      <c r="B208" s="287"/>
      <c r="C208" s="264" t="s">
        <v>2146</v>
      </c>
      <c r="D208" s="264"/>
      <c r="E208" s="264"/>
      <c r="F208" s="285" t="s">
        <v>79</v>
      </c>
      <c r="G208" s="264"/>
      <c r="H208" s="386" t="s">
        <v>2206</v>
      </c>
      <c r="I208" s="386"/>
      <c r="J208" s="386"/>
      <c r="K208" s="310"/>
    </row>
    <row r="209" spans="2:11" s="1" customFormat="1" ht="15" customHeight="1">
      <c r="B209" s="287"/>
      <c r="C209" s="264"/>
      <c r="D209" s="264"/>
      <c r="E209" s="264"/>
      <c r="F209" s="285" t="s">
        <v>2041</v>
      </c>
      <c r="G209" s="264"/>
      <c r="H209" s="386" t="s">
        <v>2042</v>
      </c>
      <c r="I209" s="386"/>
      <c r="J209" s="386"/>
      <c r="K209" s="310"/>
    </row>
    <row r="210" spans="2:11" s="1" customFormat="1" ht="15" customHeight="1">
      <c r="B210" s="287"/>
      <c r="C210" s="264"/>
      <c r="D210" s="264"/>
      <c r="E210" s="264"/>
      <c r="F210" s="285" t="s">
        <v>2039</v>
      </c>
      <c r="G210" s="264"/>
      <c r="H210" s="386" t="s">
        <v>2207</v>
      </c>
      <c r="I210" s="386"/>
      <c r="J210" s="386"/>
      <c r="K210" s="310"/>
    </row>
    <row r="211" spans="2:11" s="1" customFormat="1" ht="15" customHeight="1">
      <c r="B211" s="328"/>
      <c r="C211" s="264"/>
      <c r="D211" s="264"/>
      <c r="E211" s="264"/>
      <c r="F211" s="285" t="s">
        <v>2043</v>
      </c>
      <c r="G211" s="323"/>
      <c r="H211" s="387" t="s">
        <v>2044</v>
      </c>
      <c r="I211" s="387"/>
      <c r="J211" s="387"/>
      <c r="K211" s="329"/>
    </row>
    <row r="212" spans="2:11" s="1" customFormat="1" ht="15" customHeight="1">
      <c r="B212" s="328"/>
      <c r="C212" s="264"/>
      <c r="D212" s="264"/>
      <c r="E212" s="264"/>
      <c r="F212" s="285" t="s">
        <v>2045</v>
      </c>
      <c r="G212" s="323"/>
      <c r="H212" s="387" t="s">
        <v>2208</v>
      </c>
      <c r="I212" s="387"/>
      <c r="J212" s="387"/>
      <c r="K212" s="329"/>
    </row>
    <row r="213" spans="2:11" s="1" customFormat="1" ht="15" customHeight="1">
      <c r="B213" s="328"/>
      <c r="C213" s="264"/>
      <c r="D213" s="264"/>
      <c r="E213" s="264"/>
      <c r="F213" s="285"/>
      <c r="G213" s="323"/>
      <c r="H213" s="314"/>
      <c r="I213" s="314"/>
      <c r="J213" s="314"/>
      <c r="K213" s="329"/>
    </row>
    <row r="214" spans="2:11" s="1" customFormat="1" ht="15" customHeight="1">
      <c r="B214" s="328"/>
      <c r="C214" s="264" t="s">
        <v>2170</v>
      </c>
      <c r="D214" s="264"/>
      <c r="E214" s="264"/>
      <c r="F214" s="285">
        <v>1</v>
      </c>
      <c r="G214" s="323"/>
      <c r="H214" s="387" t="s">
        <v>2209</v>
      </c>
      <c r="I214" s="387"/>
      <c r="J214" s="387"/>
      <c r="K214" s="329"/>
    </row>
    <row r="215" spans="2:11" s="1" customFormat="1" ht="15" customHeight="1">
      <c r="B215" s="328"/>
      <c r="C215" s="264"/>
      <c r="D215" s="264"/>
      <c r="E215" s="264"/>
      <c r="F215" s="285">
        <v>2</v>
      </c>
      <c r="G215" s="323"/>
      <c r="H215" s="387" t="s">
        <v>2210</v>
      </c>
      <c r="I215" s="387"/>
      <c r="J215" s="387"/>
      <c r="K215" s="329"/>
    </row>
    <row r="216" spans="2:11" s="1" customFormat="1" ht="15" customHeight="1">
      <c r="B216" s="328"/>
      <c r="C216" s="264"/>
      <c r="D216" s="264"/>
      <c r="E216" s="264"/>
      <c r="F216" s="285">
        <v>3</v>
      </c>
      <c r="G216" s="323"/>
      <c r="H216" s="387" t="s">
        <v>2211</v>
      </c>
      <c r="I216" s="387"/>
      <c r="J216" s="387"/>
      <c r="K216" s="329"/>
    </row>
    <row r="217" spans="2:11" s="1" customFormat="1" ht="15" customHeight="1">
      <c r="B217" s="328"/>
      <c r="C217" s="264"/>
      <c r="D217" s="264"/>
      <c r="E217" s="264"/>
      <c r="F217" s="285">
        <v>4</v>
      </c>
      <c r="G217" s="323"/>
      <c r="H217" s="387" t="s">
        <v>2212</v>
      </c>
      <c r="I217" s="387"/>
      <c r="J217" s="387"/>
      <c r="K217" s="329"/>
    </row>
    <row r="218" spans="2:11" s="1" customFormat="1" ht="12.75" customHeight="1">
      <c r="B218" s="330"/>
      <c r="C218" s="331"/>
      <c r="D218" s="331"/>
      <c r="E218" s="331"/>
      <c r="F218" s="331"/>
      <c r="G218" s="331"/>
      <c r="H218" s="331"/>
      <c r="I218" s="331"/>
      <c r="J218" s="331"/>
      <c r="K218" s="332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SO01 - Stavební část</vt:lpstr>
      <vt:lpstr>SO02 - Silnoproudá elektr...</vt:lpstr>
      <vt:lpstr>SO03 - Technologie a zdra...</vt:lpstr>
      <vt:lpstr>SO04 - Vedlejší rozpočtov...</vt:lpstr>
      <vt:lpstr>Pokyny pro vyplnění</vt:lpstr>
      <vt:lpstr>'Rekapitulace stavby'!Názvy_tisku</vt:lpstr>
      <vt:lpstr>'SO01 - Stavební část'!Názvy_tisku</vt:lpstr>
      <vt:lpstr>'SO02 - Silnoproudá elektr...'!Názvy_tisku</vt:lpstr>
      <vt:lpstr>'SO03 - Technologie a zdra...'!Názvy_tisku</vt:lpstr>
      <vt:lpstr>'SO04 - Vedlejší rozpočtov...'!Názvy_tisku</vt:lpstr>
      <vt:lpstr>'Pokyny pro vyplnění'!Oblast_tisku</vt:lpstr>
      <vt:lpstr>'Rekapitulace stavby'!Oblast_tisku</vt:lpstr>
      <vt:lpstr>'SO01 - Stavební část'!Oblast_tisku</vt:lpstr>
      <vt:lpstr>'SO02 - Silnoproudá elektr...'!Oblast_tisku</vt:lpstr>
      <vt:lpstr>'SO03 - Technologie a zdra...'!Oblast_tisku</vt:lpstr>
      <vt:lpstr>'SO04 - Vedlejší rozpočtov...'!Oblast_tisku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LAPTOP-CLQ95BQ9\Petr Březina</dc:creator>
  <cp:lastModifiedBy>Lucie Vankova</cp:lastModifiedBy>
  <dcterms:created xsi:type="dcterms:W3CDTF">2023-04-04T16:30:23Z</dcterms:created>
  <dcterms:modified xsi:type="dcterms:W3CDTF">2026-01-19T13:44:29Z</dcterms:modified>
</cp:coreProperties>
</file>